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3040" windowHeight="9345" tabRatio="788"/>
  </bookViews>
  <sheets>
    <sheet name="План МСГ" sheetId="1" r:id="rId1"/>
    <sheet name="Лист1" sheetId="2" state="hidden" r:id="rId2"/>
  </sheets>
  <definedNames>
    <definedName name="_xlnm.Print_Area" localSheetId="0">'План МСГ'!$A$3:$AF$65</definedName>
  </definedNames>
  <calcPr calcId="152511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T30" i="1" l="1"/>
  <c r="AT29" i="1"/>
  <c r="AT28" i="1"/>
  <c r="D95" i="2" l="1"/>
  <c r="D94" i="2"/>
  <c r="D89" i="2"/>
  <c r="D84" i="2"/>
  <c r="D83" i="2"/>
  <c r="D79" i="2"/>
  <c r="AS66" i="2"/>
  <c r="I66" i="2"/>
  <c r="L66" i="2" s="1"/>
  <c r="AS65" i="2"/>
  <c r="L65" i="2"/>
  <c r="AS64" i="2"/>
  <c r="I64" i="2"/>
  <c r="L64" i="2" s="1"/>
  <c r="AS63" i="2"/>
  <c r="L63" i="2"/>
  <c r="AS62" i="2"/>
  <c r="L62" i="2"/>
  <c r="AS61" i="2"/>
  <c r="I61" i="2"/>
  <c r="L61" i="2" s="1"/>
  <c r="AS60" i="2"/>
  <c r="I60" i="2"/>
  <c r="L60" i="2" s="1"/>
  <c r="M59" i="2"/>
  <c r="L59" i="2"/>
  <c r="K59" i="2"/>
  <c r="AS58" i="2"/>
  <c r="L58" i="2"/>
  <c r="AS57" i="2"/>
  <c r="L57" i="2"/>
  <c r="AS56" i="2"/>
  <c r="L56" i="2"/>
  <c r="AS55" i="2"/>
  <c r="L55" i="2"/>
  <c r="AS54" i="2"/>
  <c r="I54" i="2"/>
  <c r="L54" i="2" s="1"/>
  <c r="AS53" i="2"/>
  <c r="L53" i="2"/>
  <c r="AS52" i="2"/>
  <c r="L52" i="2"/>
  <c r="AS51" i="2"/>
  <c r="I51" i="2"/>
  <c r="L51" i="2" s="1"/>
  <c r="AS50" i="2"/>
  <c r="I50" i="2"/>
  <c r="L50" i="2" s="1"/>
  <c r="AS49" i="2"/>
  <c r="L49" i="2"/>
  <c r="M48" i="2"/>
  <c r="L48" i="2"/>
  <c r="K48" i="2"/>
  <c r="L47" i="2"/>
  <c r="L46" i="2"/>
  <c r="I46" i="2"/>
  <c r="L45" i="2"/>
  <c r="M44" i="2"/>
  <c r="L44" i="2"/>
  <c r="K44" i="2"/>
  <c r="L43" i="2"/>
  <c r="M42" i="2"/>
  <c r="K42" i="2"/>
  <c r="L41" i="2"/>
  <c r="L40" i="2"/>
  <c r="I40" i="2"/>
  <c r="L39" i="2"/>
  <c r="M38" i="2"/>
  <c r="L38" i="2"/>
  <c r="K38" i="2"/>
  <c r="L37" i="2"/>
  <c r="I37" i="2"/>
  <c r="L36" i="2"/>
  <c r="I36" i="2"/>
  <c r="L35" i="2"/>
  <c r="I35" i="2"/>
  <c r="M34" i="2"/>
  <c r="K34" i="2"/>
  <c r="I34" i="2"/>
  <c r="L34" i="2" s="1"/>
  <c r="L33" i="2"/>
  <c r="I33" i="2"/>
  <c r="L32" i="2"/>
  <c r="I32" i="2"/>
  <c r="L31" i="2"/>
  <c r="I31" i="2"/>
  <c r="M30" i="2"/>
  <c r="L30" i="2"/>
  <c r="K30" i="2"/>
  <c r="I30" i="2"/>
  <c r="L29" i="2"/>
  <c r="I29" i="2"/>
  <c r="L28" i="2"/>
  <c r="I28" i="2"/>
  <c r="L27" i="2"/>
  <c r="I27" i="2"/>
  <c r="M26" i="2"/>
  <c r="K26" i="2"/>
  <c r="K17" i="2" s="1"/>
  <c r="I26" i="2"/>
  <c r="L26" i="2" s="1"/>
  <c r="L25" i="2"/>
  <c r="I25" i="2"/>
  <c r="L24" i="2"/>
  <c r="I24" i="2"/>
  <c r="L23" i="2"/>
  <c r="I23" i="2"/>
  <c r="M22" i="2"/>
  <c r="K22" i="2"/>
  <c r="I22" i="2"/>
  <c r="L22" i="2" s="1"/>
  <c r="L21" i="2"/>
  <c r="I21" i="2"/>
  <c r="L20" i="2"/>
  <c r="I20" i="2"/>
  <c r="L19" i="2"/>
  <c r="I19" i="2"/>
  <c r="M18" i="2"/>
  <c r="L18" i="2"/>
  <c r="K18" i="2"/>
  <c r="I18" i="2"/>
</calcChain>
</file>

<file path=xl/sharedStrings.xml><?xml version="1.0" encoding="utf-8"?>
<sst xmlns="http://schemas.openxmlformats.org/spreadsheetml/2006/main" count="397" uniqueCount="171">
  <si>
    <t xml:space="preserve"> </t>
  </si>
  <si>
    <t>2</t>
  </si>
  <si>
    <t>3</t>
  </si>
  <si>
    <t>1</t>
  </si>
  <si>
    <t>4</t>
  </si>
  <si>
    <t>5</t>
  </si>
  <si>
    <t>6</t>
  </si>
  <si>
    <t>7</t>
  </si>
  <si>
    <t>8</t>
  </si>
  <si>
    <t>9</t>
  </si>
  <si>
    <t>10</t>
  </si>
  <si>
    <t>11</t>
  </si>
  <si>
    <t xml:space="preserve">Объем работ 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</si>
  <si>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</si>
  <si>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</si>
  <si>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</si>
  <si>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</si>
  <si>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</si>
  <si>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</si>
  <si>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</si>
  <si>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</si>
  <si>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</si>
  <si>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</si>
  <si>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Наименование объекта. Виды работ</t>
  </si>
  <si>
    <t>Сроки выполнения работ</t>
  </si>
  <si>
    <t>Устройство выравнивающего слоя из бетона (подбетонка)</t>
  </si>
  <si>
    <t>Устройство арматурных каркасов, установка анкерных болтов и закладных деталей. Устройство опалубки</t>
  </si>
  <si>
    <t>т</t>
  </si>
  <si>
    <t>начало</t>
  </si>
  <si>
    <t>Бетонирование (устройство монолитного массива с прогревом и уходом)</t>
  </si>
  <si>
    <t>окончание</t>
  </si>
  <si>
    <t>15</t>
  </si>
  <si>
    <t>16</t>
  </si>
  <si>
    <t>17</t>
  </si>
  <si>
    <t>18</t>
  </si>
  <si>
    <t>29</t>
  </si>
  <si>
    <t>12</t>
  </si>
  <si>
    <t>13</t>
  </si>
  <si>
    <t>14</t>
  </si>
  <si>
    <t>продолжительность,  дней</t>
  </si>
  <si>
    <t>1.1</t>
  </si>
  <si>
    <t>1.1.1</t>
  </si>
  <si>
    <t>1.1.2</t>
  </si>
  <si>
    <t>1.1.3</t>
  </si>
  <si>
    <t>1.2</t>
  </si>
  <si>
    <t>1.2.1</t>
  </si>
  <si>
    <t>1.2.2</t>
  </si>
  <si>
    <t>1.2.3</t>
  </si>
  <si>
    <t>1.3</t>
  </si>
  <si>
    <t>1.3.1</t>
  </si>
  <si>
    <t>1.3.2</t>
  </si>
  <si>
    <t>1.3.3</t>
  </si>
  <si>
    <t>1.4</t>
  </si>
  <si>
    <t>1.4.1</t>
  </si>
  <si>
    <t>1.4.2</t>
  </si>
  <si>
    <t>Ед. изм.</t>
  </si>
  <si>
    <t>Период:</t>
  </si>
  <si>
    <t>Кол-во по проекту</t>
  </si>
  <si>
    <t>Стоимость работы</t>
  </si>
  <si>
    <t>Кол-во рабочих</t>
  </si>
  <si>
    <t>МЕСЯЧНО-СУТОЧНЫЙ ГРАФИК</t>
  </si>
  <si>
    <t>План-Задание на месяц</t>
  </si>
  <si>
    <t xml:space="preserve">Фундамент </t>
  </si>
  <si>
    <t>шт</t>
  </si>
  <si>
    <t>Ростверк Рсм1 (5 шт.), Рсм1а (1 шт.)</t>
  </si>
  <si>
    <t>м3</t>
  </si>
  <si>
    <t>Ростверк Рсм3 (1 шт.), Рсм3а (1 шт.)</t>
  </si>
  <si>
    <t>Ростверк Рсм2 (1 шт.), Рсм2а (1 шт.)</t>
  </si>
  <si>
    <t>1.4.3</t>
  </si>
  <si>
    <t>Ростверк Рсм4 (2 шт.), Рсм4а (4 шт.)</t>
  </si>
  <si>
    <t>1.5</t>
  </si>
  <si>
    <t>1.5.1</t>
  </si>
  <si>
    <t>1.5.2</t>
  </si>
  <si>
    <t>1.5.3</t>
  </si>
  <si>
    <t>1.6</t>
  </si>
  <si>
    <t>1.6.1</t>
  </si>
  <si>
    <t>1.6.2</t>
  </si>
  <si>
    <t>1.6.3</t>
  </si>
  <si>
    <t>Ростверк Рсм5 (2 шт.), Рсм5а (5 шт.)</t>
  </si>
  <si>
    <t>Ростверк Рсм6 (2 шт.)</t>
  </si>
  <si>
    <t>1.7</t>
  </si>
  <si>
    <t>Рсм1, Рсм1а, Рсм2, Рсм2а, Рсм3, Рсм3а, Рсм4, Рсм4а, Рсм5,  Рсм5а, Рсм6</t>
  </si>
  <si>
    <t>кг</t>
  </si>
  <si>
    <t>1.8</t>
  </si>
  <si>
    <t>Приямок ПРм1</t>
  </si>
  <si>
    <t>1.7.1</t>
  </si>
  <si>
    <t>1.8.1</t>
  </si>
  <si>
    <t>1.8.2</t>
  </si>
  <si>
    <t>Устройство арматурных каркасов и закладных деталей. Устройство опалубки</t>
  </si>
  <si>
    <t>1.8.3</t>
  </si>
  <si>
    <t>Поддон ПД1</t>
  </si>
  <si>
    <t>1.9</t>
  </si>
  <si>
    <t>1.9.1</t>
  </si>
  <si>
    <t xml:space="preserve">Разборка существующего ж/б фундамента </t>
  </si>
  <si>
    <t>1.9.2</t>
  </si>
  <si>
    <t>1.9.3</t>
  </si>
  <si>
    <t>1.9.4</t>
  </si>
  <si>
    <t>1.9.5</t>
  </si>
  <si>
    <t>Гидроизоляция ростверков акватрон (битумная мастика)</t>
  </si>
  <si>
    <t>1.10</t>
  </si>
  <si>
    <t>Фундаменты ФМ, ФО</t>
  </si>
  <si>
    <t xml:space="preserve">Разработка грунта </t>
  </si>
  <si>
    <t>1.10.1</t>
  </si>
  <si>
    <t>1.10.2</t>
  </si>
  <si>
    <t>1.10.3</t>
  </si>
  <si>
    <t>1.10.4</t>
  </si>
  <si>
    <t>1.10.5</t>
  </si>
  <si>
    <t>март 2020г.</t>
  </si>
  <si>
    <t>30</t>
  </si>
  <si>
    <t>31</t>
  </si>
  <si>
    <t>апрель 2020г.</t>
  </si>
  <si>
    <t>1-31</t>
  </si>
  <si>
    <t>1-30</t>
  </si>
  <si>
    <t>1.9.6</t>
  </si>
  <si>
    <t xml:space="preserve">Устройство арматурных каркасов, установка анкерных болтов и закладных деталей. </t>
  </si>
  <si>
    <t>Устройство опалубки</t>
  </si>
  <si>
    <t>м2</t>
  </si>
  <si>
    <t>Устройство выравнивающего слоя из бетона (подбетонка) В7,5</t>
  </si>
  <si>
    <t>Устройство и уплотнение щебеночного основания 200 мм</t>
  </si>
  <si>
    <t>1.9.7</t>
  </si>
  <si>
    <t>Бетонирование (устройство монолитного массива с прогревом и уходом) В25</t>
  </si>
  <si>
    <t>Устройство подливки из бетона В25</t>
  </si>
  <si>
    <t>1.9.8</t>
  </si>
  <si>
    <t>Заполнение гравием керамзитовым 10-20мм пустот</t>
  </si>
  <si>
    <t>Гидроизоляция поддона акватрон (битумная мастика)</t>
  </si>
  <si>
    <t>Фм1 2шт</t>
  </si>
  <si>
    <t>бетонная подготовка</t>
  </si>
  <si>
    <t>жб фундамент</t>
  </si>
  <si>
    <t>армтрование</t>
  </si>
  <si>
    <t>гидроизоляция</t>
  </si>
  <si>
    <t>Фм2 1шт</t>
  </si>
  <si>
    <t>Фм3 1шт</t>
  </si>
  <si>
    <t>подливка</t>
  </si>
  <si>
    <t>Фом1</t>
  </si>
  <si>
    <t>Гидроизоляция фундаментов акватрон (битумная мастика)</t>
  </si>
  <si>
    <t>Выполнено на 01.03.2020</t>
  </si>
  <si>
    <t>Разработка грунта под устройство поддона (подчистка после демонтажа существующего ж/б фундамента)</t>
  </si>
  <si>
    <t>Обратная засыпка котлована</t>
  </si>
  <si>
    <t>1.10.6</t>
  </si>
  <si>
    <t>1.10.7</t>
  </si>
  <si>
    <t>1.9.9</t>
  </si>
  <si>
    <t>1.9.10</t>
  </si>
  <si>
    <t>март 2020 года</t>
  </si>
  <si>
    <t>Утверждаю:</t>
  </si>
  <si>
    <t>Начальник проектного офиса КАО "Азот"</t>
  </si>
  <si>
    <t>Проскурин Д.А.</t>
  </si>
  <si>
    <t>"_____" ______________ 2020</t>
  </si>
  <si>
    <t>Объект: "Техническо перевооружение агрегатов АС-72 №1,2 производства аммиачной селитры АС72/1,2. Отделение нейтрализации и выпарки, Корпус 714</t>
  </si>
  <si>
    <t>Составил:</t>
  </si>
  <si>
    <t>Начальник ПТО ООО "ПСМУ"</t>
  </si>
  <si>
    <t>Согласовано:</t>
  </si>
  <si>
    <t>Потеев И.В.</t>
  </si>
  <si>
    <t>Червев Ф.Н.</t>
  </si>
  <si>
    <t>Главный инженер проекта ПО КАО "Азот"</t>
  </si>
  <si>
    <t>Главный специалист - строитель проекта ПО КАО "Азот"</t>
  </si>
  <si>
    <t>Ведущий специалист по планированию ПЛ КАО "Азот"</t>
  </si>
  <si>
    <t>Бондарев А.Е.</t>
  </si>
  <si>
    <t>Барейша Д.В.</t>
  </si>
  <si>
    <t>Ахметзянов В.Р.</t>
  </si>
  <si>
    <t>Начальник строительного комплекса 
ООО "ПСМУ"</t>
  </si>
  <si>
    <t>1-15</t>
  </si>
  <si>
    <t>1.9.11</t>
  </si>
  <si>
    <t>1.9.12</t>
  </si>
  <si>
    <t>1.9.13</t>
  </si>
  <si>
    <t>1.9.14</t>
  </si>
  <si>
    <t>1.3.4</t>
  </si>
  <si>
    <t>Выполнено на ___</t>
  </si>
  <si>
    <t>ФОРМА МЕСЯЧНО-СУТОЧНОГО ГРАФИКА</t>
  </si>
  <si>
    <t xml:space="preserve">Объект: </t>
  </si>
  <si>
    <t>2024</t>
  </si>
  <si>
    <t>ПОДРЯДЧИК: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</si>
</sst>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;@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color rgb="FF000000"/>
      <name val="Times New Roman"/>
      <family val="1"/>
      <charset val="204"/>
    </font>
    <font>
      <b/>
      <sz val="9"/>
      <color theme="1"/>
      <name val="Verdana"/>
      <family val="2"/>
      <charset val="204"/>
    </font>
    <font>
      <b/>
      <sz val="9"/>
      <name val="Verdana"/>
      <family val="2"/>
      <charset val="204"/>
    </font>
    <font>
      <sz val="8"/>
      <color theme="1"/>
      <name val="Verdana"/>
      <family val="2"/>
      <charset val="204"/>
    </font>
    <font>
      <sz val="8"/>
      <name val="Verdana"/>
      <family val="2"/>
      <charset val="204"/>
    </font>
    <font>
      <b/>
      <sz val="8"/>
      <color theme="1"/>
      <name val="Verdana"/>
      <family val="2"/>
      <charset val="204"/>
    </font>
    <font>
      <b/>
      <sz val="8"/>
      <name val="Verdana"/>
      <family val="2"/>
      <charset val="204"/>
    </font>
    <font>
      <sz val="7"/>
      <color theme="1"/>
      <name val="Verdana"/>
      <family val="2"/>
      <charset val="204"/>
    </font>
    <font>
      <sz val="8"/>
      <name val="Calibri"/>
      <family val="2"/>
      <scheme val="minor"/>
    </font>
    <font>
      <b/>
      <sz val="10"/>
      <color theme="1"/>
      <name val="Verdana"/>
      <family val="2"/>
      <charset val="204"/>
    </font>
    <font>
      <b/>
      <sz val="12"/>
      <color theme="1"/>
      <name val="Verdana"/>
      <family val="2"/>
      <charset val="204"/>
    </font>
    <font>
      <b/>
      <sz val="8"/>
      <color rgb="FFFF0000"/>
      <name val="Verdana"/>
      <family val="2"/>
      <charset val="204"/>
    </font>
    <font>
      <sz val="8"/>
      <color rgb="FFFF0000"/>
      <name val="Verdana"/>
      <family val="2"/>
      <charset val="204"/>
    </font>
    <font>
      <sz val="11"/>
      <name val="Calibri"/>
      <family val="2"/>
      <scheme val="minor"/>
    </font>
    <font>
      <sz val="12"/>
      <color theme="1"/>
      <name val="Verdana"/>
      <family val="2"/>
      <charset val="204"/>
    </font>
    <font>
      <sz val="12"/>
      <name val="Verdana"/>
      <family val="2"/>
      <charset val="204"/>
    </font>
    <font>
      <b/>
      <i/>
      <sz val="12"/>
      <color theme="1"/>
      <name val="Verdana"/>
      <family val="2"/>
      <charset val="204"/>
    </font>
    <font>
      <i/>
      <sz val="12"/>
      <color theme="1"/>
      <name val="Verdana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9">
    <xf numFmtId="0" fontId="0" fillId="0" borderId="0"/>
    <xf numFmtId="0" fontId="6" fillId="0" borderId="0"/>
    <xf numFmtId="0" fontId="7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1" fillId="0" borderId="0"/>
  </cellStyleXfs>
  <cellXfs count="294">
    <xf numFmtId="0" fontId="0" fillId="0" borderId="0" xfId="0"/>
    <xf numFmtId="0" fontId="10" fillId="0" borderId="0" xfId="0" applyFont="1" applyAlignment="1" applyProtection="1">
      <alignment horizontal="center" vertical="center"/>
    </xf>
    <xf numFmtId="0" fontId="10" fillId="0" borderId="0" xfId="0" applyFont="1" applyAlignment="1" applyProtection="1">
      <alignment horizontal="left" vertical="center"/>
    </xf>
    <xf numFmtId="164" fontId="10" fillId="0" borderId="0" xfId="0" applyNumberFormat="1" applyFont="1" applyAlignment="1" applyProtection="1">
      <alignment horizontal="center" vertical="center"/>
    </xf>
    <xf numFmtId="0" fontId="11" fillId="0" borderId="0" xfId="0" applyFont="1" applyAlignment="1" applyProtection="1">
      <alignment horizontal="center" vertical="center"/>
    </xf>
    <xf numFmtId="164" fontId="11" fillId="0" borderId="0" xfId="0" applyNumberFormat="1" applyFont="1" applyAlignment="1" applyProtection="1">
      <alignment horizontal="center" vertical="center"/>
    </xf>
    <xf numFmtId="0" fontId="10" fillId="0" borderId="0" xfId="0" applyFont="1" applyAlignment="1" applyProtection="1">
      <alignment horizontal="center" vertical="center"/>
      <protection locked="0"/>
    </xf>
    <xf numFmtId="0" fontId="10" fillId="0" borderId="0" xfId="0" applyFont="1" applyFill="1" applyAlignment="1" applyProtection="1">
      <alignment horizontal="center" vertical="center"/>
      <protection locked="0"/>
    </xf>
    <xf numFmtId="164" fontId="10" fillId="2" borderId="1" xfId="0" applyNumberFormat="1" applyFont="1" applyFill="1" applyBorder="1" applyAlignment="1" applyProtection="1">
      <alignment horizontal="center" vertical="center" wrapText="1"/>
    </xf>
    <xf numFmtId="164" fontId="12" fillId="4" borderId="1" xfId="0" applyNumberFormat="1" applyFont="1" applyFill="1" applyBorder="1" applyAlignment="1" applyProtection="1">
      <alignment horizontal="center" vertical="center" wrapText="1"/>
    </xf>
    <xf numFmtId="4" fontId="11" fillId="2" borderId="2" xfId="0" applyNumberFormat="1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/>
      <protection locked="0"/>
    </xf>
    <xf numFmtId="0" fontId="10" fillId="4" borderId="1" xfId="0" applyFont="1" applyFill="1" applyBorder="1" applyAlignment="1" applyProtection="1">
      <alignment horizontal="center" vertical="center"/>
      <protection locked="0"/>
    </xf>
    <xf numFmtId="2" fontId="14" fillId="0" borderId="1" xfId="0" applyNumberFormat="1" applyFont="1" applyBorder="1" applyAlignment="1" applyProtection="1">
      <alignment horizontal="center" vertical="center"/>
      <protection locked="0"/>
    </xf>
    <xf numFmtId="2" fontId="14" fillId="5" borderId="1" xfId="0" applyNumberFormat="1" applyFont="1" applyFill="1" applyBorder="1" applyAlignment="1" applyProtection="1">
      <alignment horizontal="center" vertical="center"/>
      <protection locked="0"/>
    </xf>
    <xf numFmtId="2" fontId="14" fillId="0" borderId="1" xfId="0" applyNumberFormat="1" applyFont="1" applyFill="1" applyBorder="1" applyAlignment="1" applyProtection="1">
      <alignment horizontal="center" vertical="center"/>
      <protection locked="0"/>
    </xf>
    <xf numFmtId="2" fontId="14" fillId="4" borderId="1" xfId="0" applyNumberFormat="1" applyFont="1" applyFill="1" applyBorder="1" applyAlignment="1" applyProtection="1">
      <alignment horizontal="center" vertical="center"/>
      <protection locked="0"/>
    </xf>
    <xf numFmtId="2" fontId="14" fillId="2" borderId="1" xfId="0" applyNumberFormat="1" applyFont="1" applyFill="1" applyBorder="1" applyAlignment="1" applyProtection="1">
      <alignment horizontal="center" vertical="center"/>
      <protection locked="0"/>
    </xf>
    <xf numFmtId="164" fontId="12" fillId="3" borderId="6" xfId="0" applyNumberFormat="1" applyFont="1" applyFill="1" applyBorder="1" applyAlignment="1" applyProtection="1">
      <alignment horizontal="center" vertical="center" wrapText="1"/>
    </xf>
    <xf numFmtId="0" fontId="10" fillId="3" borderId="6" xfId="0" applyFont="1" applyFill="1" applyBorder="1" applyAlignment="1" applyProtection="1">
      <alignment horizontal="center" vertical="center"/>
      <protection locked="0"/>
    </xf>
    <xf numFmtId="0" fontId="10" fillId="2" borderId="0" xfId="0" applyFont="1" applyFill="1" applyAlignment="1" applyProtection="1">
      <alignment horizontal="center" vertical="center"/>
      <protection locked="0"/>
    </xf>
    <xf numFmtId="49" fontId="10" fillId="0" borderId="11" xfId="0" applyNumberFormat="1" applyFont="1" applyFill="1" applyBorder="1" applyAlignment="1" applyProtection="1">
      <alignment horizontal="center" vertical="center"/>
    </xf>
    <xf numFmtId="164" fontId="12" fillId="3" borderId="8" xfId="0" applyNumberFormat="1" applyFont="1" applyFill="1" applyBorder="1" applyAlignment="1" applyProtection="1">
      <alignment horizontal="center" vertical="center" wrapText="1"/>
    </xf>
    <xf numFmtId="0" fontId="13" fillId="3" borderId="14" xfId="0" applyFont="1" applyFill="1" applyBorder="1" applyAlignment="1" applyProtection="1">
      <alignment horizontal="center" vertical="center" wrapText="1"/>
    </xf>
    <xf numFmtId="164" fontId="12" fillId="4" borderId="4" xfId="0" applyNumberFormat="1" applyFont="1" applyFill="1" applyBorder="1" applyAlignment="1" applyProtection="1">
      <alignment horizontal="center" vertical="center" wrapText="1"/>
    </xf>
    <xf numFmtId="0" fontId="13" fillId="4" borderId="13" xfId="0" applyFont="1" applyFill="1" applyBorder="1" applyAlignment="1" applyProtection="1">
      <alignment horizontal="center" vertical="center" wrapText="1"/>
    </xf>
    <xf numFmtId="164" fontId="10" fillId="2" borderId="4" xfId="0" applyNumberFormat="1" applyFont="1" applyFill="1" applyBorder="1" applyAlignment="1" applyProtection="1">
      <alignment horizontal="center" vertical="center" wrapText="1"/>
    </xf>
    <xf numFmtId="0" fontId="11" fillId="2" borderId="13" xfId="0" applyFont="1" applyFill="1" applyBorder="1" applyAlignment="1" applyProtection="1">
      <alignment horizontal="center" vertical="center" wrapText="1"/>
    </xf>
    <xf numFmtId="164" fontId="10" fillId="0" borderId="4" xfId="0" applyNumberFormat="1" applyFont="1" applyFill="1" applyBorder="1" applyAlignment="1" applyProtection="1">
      <alignment horizontal="center" vertical="center" wrapText="1"/>
    </xf>
    <xf numFmtId="2" fontId="14" fillId="4" borderId="3" xfId="0" applyNumberFormat="1" applyFont="1" applyFill="1" applyBorder="1" applyAlignment="1" applyProtection="1">
      <alignment horizontal="center" vertical="center"/>
      <protection locked="0"/>
    </xf>
    <xf numFmtId="164" fontId="10" fillId="0" borderId="15" xfId="0" applyNumberFormat="1" applyFont="1" applyFill="1" applyBorder="1" applyAlignment="1" applyProtection="1">
      <alignment horizontal="center" vertical="center" wrapText="1"/>
    </xf>
    <xf numFmtId="164" fontId="10" fillId="2" borderId="5" xfId="0" applyNumberFormat="1" applyFont="1" applyFill="1" applyBorder="1" applyAlignment="1" applyProtection="1">
      <alignment horizontal="center" vertical="center" wrapText="1"/>
    </xf>
    <xf numFmtId="2" fontId="14" fillId="0" borderId="5" xfId="0" applyNumberFormat="1" applyFont="1" applyBorder="1" applyAlignment="1" applyProtection="1">
      <alignment horizontal="center" vertical="center"/>
      <protection locked="0"/>
    </xf>
    <xf numFmtId="2" fontId="14" fillId="5" borderId="5" xfId="0" applyNumberFormat="1" applyFont="1" applyFill="1" applyBorder="1" applyAlignment="1" applyProtection="1">
      <alignment horizontal="center" vertical="center"/>
      <protection locked="0"/>
    </xf>
    <xf numFmtId="2" fontId="14" fillId="0" borderId="5" xfId="0" applyNumberFormat="1" applyFont="1" applyFill="1" applyBorder="1" applyAlignment="1" applyProtection="1">
      <alignment horizontal="center" vertical="center"/>
      <protection locked="0"/>
    </xf>
    <xf numFmtId="0" fontId="10" fillId="0" borderId="5" xfId="0" applyFont="1" applyFill="1" applyBorder="1" applyAlignment="1" applyProtection="1">
      <alignment horizontal="center" vertical="center"/>
      <protection locked="0"/>
    </xf>
    <xf numFmtId="0" fontId="10" fillId="5" borderId="5" xfId="0" applyFont="1" applyFill="1" applyBorder="1" applyAlignment="1" applyProtection="1">
      <alignment horizontal="center" vertical="center"/>
      <protection locked="0"/>
    </xf>
    <xf numFmtId="49" fontId="10" fillId="3" borderId="12" xfId="0" applyNumberFormat="1" applyFont="1" applyFill="1" applyBorder="1" applyAlignment="1" applyProtection="1">
      <alignment horizontal="center" vertical="center"/>
    </xf>
    <xf numFmtId="49" fontId="10" fillId="4" borderId="11" xfId="0" applyNumberFormat="1" applyFont="1" applyFill="1" applyBorder="1" applyAlignment="1" applyProtection="1">
      <alignment horizontal="center" vertical="center"/>
    </xf>
    <xf numFmtId="0" fontId="10" fillId="4" borderId="3" xfId="0" applyFont="1" applyFill="1" applyBorder="1" applyAlignment="1" applyProtection="1">
      <alignment horizontal="center" vertical="center"/>
      <protection locked="0"/>
    </xf>
    <xf numFmtId="2" fontId="14" fillId="5" borderId="3" xfId="0" applyNumberFormat="1" applyFont="1" applyFill="1" applyBorder="1" applyAlignment="1" applyProtection="1">
      <alignment horizontal="center" vertical="center"/>
      <protection locked="0"/>
    </xf>
    <xf numFmtId="2" fontId="14" fillId="5" borderId="16" xfId="0" applyNumberFormat="1" applyFont="1" applyFill="1" applyBorder="1" applyAlignment="1" applyProtection="1">
      <alignment horizontal="center" vertical="center"/>
      <protection locked="0"/>
    </xf>
    <xf numFmtId="0" fontId="12" fillId="2" borderId="19" xfId="0" applyFont="1" applyFill="1" applyBorder="1" applyAlignment="1" applyProtection="1">
      <alignment vertical="center"/>
    </xf>
    <xf numFmtId="49" fontId="10" fillId="5" borderId="20" xfId="0" applyNumberFormat="1" applyFont="1" applyFill="1" applyBorder="1" applyAlignment="1" applyProtection="1">
      <alignment horizontal="center" vertical="center"/>
      <protection locked="0"/>
    </xf>
    <xf numFmtId="4" fontId="13" fillId="3" borderId="8" xfId="0" applyNumberFormat="1" applyFont="1" applyFill="1" applyBorder="1" applyAlignment="1" applyProtection="1">
      <alignment horizontal="center" vertical="center" wrapText="1"/>
    </xf>
    <xf numFmtId="4" fontId="13" fillId="3" borderId="7" xfId="0" applyNumberFormat="1" applyFont="1" applyFill="1" applyBorder="1" applyAlignment="1" applyProtection="1">
      <alignment horizontal="center" vertical="center" wrapText="1"/>
    </xf>
    <xf numFmtId="4" fontId="13" fillId="4" borderId="4" xfId="0" applyNumberFormat="1" applyFont="1" applyFill="1" applyBorder="1" applyAlignment="1" applyProtection="1">
      <alignment horizontal="center" vertical="center" wrapText="1"/>
    </xf>
    <xf numFmtId="4" fontId="13" fillId="4" borderId="2" xfId="0" applyNumberFormat="1" applyFont="1" applyFill="1" applyBorder="1" applyAlignment="1" applyProtection="1">
      <alignment horizontal="center" vertical="center" wrapText="1"/>
    </xf>
    <xf numFmtId="4" fontId="11" fillId="2" borderId="4" xfId="0" applyNumberFormat="1" applyFont="1" applyFill="1" applyBorder="1" applyAlignment="1" applyProtection="1">
      <alignment horizontal="center" vertical="center" wrapText="1"/>
    </xf>
    <xf numFmtId="164" fontId="9" fillId="0" borderId="23" xfId="0" applyNumberFormat="1" applyFont="1" applyBorder="1" applyAlignment="1" applyProtection="1">
      <alignment horizontal="center" vertical="center" wrapText="1"/>
    </xf>
    <xf numFmtId="164" fontId="9" fillId="0" borderId="25" xfId="0" applyNumberFormat="1" applyFont="1" applyBorder="1" applyAlignment="1" applyProtection="1">
      <alignment horizontal="center" vertical="center" wrapText="1"/>
    </xf>
    <xf numFmtId="49" fontId="10" fillId="0" borderId="24" xfId="0" applyNumberFormat="1" applyFont="1" applyBorder="1" applyAlignment="1" applyProtection="1">
      <alignment horizontal="center" vertical="center"/>
      <protection locked="0"/>
    </xf>
    <xf numFmtId="49" fontId="10" fillId="5" borderId="24" xfId="0" applyNumberFormat="1" applyFont="1" applyFill="1" applyBorder="1" applyAlignment="1" applyProtection="1">
      <alignment horizontal="center" vertical="center"/>
      <protection locked="0"/>
    </xf>
    <xf numFmtId="0" fontId="10" fillId="0" borderId="0" xfId="0" applyFont="1" applyBorder="1" applyAlignment="1" applyProtection="1">
      <alignment horizontal="center" vertical="center"/>
      <protection locked="0"/>
    </xf>
    <xf numFmtId="0" fontId="10" fillId="2" borderId="0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Alignment="1" applyProtection="1">
      <alignment horizontal="center" vertical="center"/>
      <protection locked="0"/>
    </xf>
    <xf numFmtId="4" fontId="13" fillId="3" borderId="31" xfId="0" applyNumberFormat="1" applyFont="1" applyFill="1" applyBorder="1" applyAlignment="1" applyProtection="1">
      <alignment horizontal="center" vertical="center" wrapText="1"/>
    </xf>
    <xf numFmtId="4" fontId="13" fillId="3" borderId="13" xfId="0" applyNumberFormat="1" applyFont="1" applyFill="1" applyBorder="1" applyAlignment="1" applyProtection="1">
      <alignment horizontal="center" vertical="center" wrapText="1"/>
    </xf>
    <xf numFmtId="4" fontId="13" fillId="4" borderId="13" xfId="0" applyNumberFormat="1" applyFont="1" applyFill="1" applyBorder="1" applyAlignment="1" applyProtection="1">
      <alignment horizontal="center" vertical="center" wrapText="1"/>
    </xf>
    <xf numFmtId="4" fontId="11" fillId="2" borderId="13" xfId="0" applyNumberFormat="1" applyFont="1" applyFill="1" applyBorder="1" applyAlignment="1" applyProtection="1">
      <alignment horizontal="center" vertical="center" wrapText="1"/>
    </xf>
    <xf numFmtId="4" fontId="11" fillId="0" borderId="13" xfId="0" applyNumberFormat="1" applyFont="1" applyFill="1" applyBorder="1" applyAlignment="1" applyProtection="1">
      <alignment horizontal="center" vertical="center" wrapText="1"/>
    </xf>
    <xf numFmtId="4" fontId="11" fillId="2" borderId="36" xfId="0" applyNumberFormat="1" applyFont="1" applyFill="1" applyBorder="1" applyAlignment="1" applyProtection="1">
      <alignment horizontal="center" vertical="center" wrapText="1"/>
    </xf>
    <xf numFmtId="3" fontId="13" fillId="3" borderId="28" xfId="0" applyNumberFormat="1" applyFont="1" applyFill="1" applyBorder="1" applyAlignment="1" applyProtection="1">
      <alignment horizontal="center" vertical="center" wrapText="1"/>
    </xf>
    <xf numFmtId="3" fontId="13" fillId="4" borderId="28" xfId="0" applyNumberFormat="1" applyFont="1" applyFill="1" applyBorder="1" applyAlignment="1" applyProtection="1">
      <alignment horizontal="center" vertical="center" wrapText="1"/>
    </xf>
    <xf numFmtId="3" fontId="11" fillId="2" borderId="28" xfId="0" applyNumberFormat="1" applyFont="1" applyFill="1" applyBorder="1" applyAlignment="1" applyProtection="1">
      <alignment horizontal="center" vertical="center" wrapText="1"/>
    </xf>
    <xf numFmtId="4" fontId="13" fillId="3" borderId="11" xfId="0" applyNumberFormat="1" applyFont="1" applyFill="1" applyBorder="1" applyAlignment="1" applyProtection="1">
      <alignment horizontal="center" vertical="center" wrapText="1"/>
    </xf>
    <xf numFmtId="4" fontId="13" fillId="4" borderId="11" xfId="0" applyNumberFormat="1" applyFont="1" applyFill="1" applyBorder="1" applyAlignment="1" applyProtection="1">
      <alignment horizontal="center" vertical="center" wrapText="1"/>
    </xf>
    <xf numFmtId="4" fontId="11" fillId="2" borderId="11" xfId="0" applyNumberFormat="1" applyFont="1" applyFill="1" applyBorder="1" applyAlignment="1" applyProtection="1">
      <alignment horizontal="center" vertical="center" wrapText="1"/>
    </xf>
    <xf numFmtId="4" fontId="11" fillId="2" borderId="10" xfId="0" applyNumberFormat="1" applyFont="1" applyFill="1" applyBorder="1" applyAlignment="1" applyProtection="1">
      <alignment horizontal="center" vertical="center" wrapText="1"/>
    </xf>
    <xf numFmtId="4" fontId="18" fillId="4" borderId="32" xfId="0" applyNumberFormat="1" applyFont="1" applyFill="1" applyBorder="1" applyAlignment="1" applyProtection="1">
      <alignment horizontal="center" vertical="center" wrapText="1"/>
    </xf>
    <xf numFmtId="4" fontId="19" fillId="2" borderId="32" xfId="0" applyNumberFormat="1" applyFont="1" applyFill="1" applyBorder="1" applyAlignment="1" applyProtection="1">
      <alignment horizontal="center" vertical="center" wrapText="1"/>
    </xf>
    <xf numFmtId="164" fontId="10" fillId="0" borderId="1" xfId="0" applyNumberFormat="1" applyFont="1" applyFill="1" applyBorder="1" applyAlignment="1" applyProtection="1">
      <alignment horizontal="center" vertical="center" wrapText="1"/>
    </xf>
    <xf numFmtId="4" fontId="11" fillId="2" borderId="1" xfId="0" applyNumberFormat="1" applyFont="1" applyFill="1" applyBorder="1" applyAlignment="1" applyProtection="1">
      <alignment horizontal="center" vertical="center" wrapText="1"/>
    </xf>
    <xf numFmtId="4" fontId="13" fillId="4" borderId="1" xfId="0" applyNumberFormat="1" applyFont="1" applyFill="1" applyBorder="1" applyAlignment="1" applyProtection="1">
      <alignment horizontal="center" vertical="center" wrapText="1"/>
    </xf>
    <xf numFmtId="4" fontId="11" fillId="0" borderId="1" xfId="0" applyNumberFormat="1" applyFont="1" applyFill="1" applyBorder="1" applyAlignment="1" applyProtection="1">
      <alignment horizontal="center" vertical="center" wrapText="1"/>
    </xf>
    <xf numFmtId="164" fontId="10" fillId="0" borderId="3" xfId="0" applyNumberFormat="1" applyFont="1" applyFill="1" applyBorder="1" applyAlignment="1" applyProtection="1">
      <alignment horizontal="center" vertical="center" wrapText="1"/>
    </xf>
    <xf numFmtId="4" fontId="11" fillId="2" borderId="3" xfId="0" applyNumberFormat="1" applyFont="1" applyFill="1" applyBorder="1" applyAlignment="1" applyProtection="1">
      <alignment horizontal="center" vertical="center" wrapText="1"/>
    </xf>
    <xf numFmtId="4" fontId="13" fillId="4" borderId="3" xfId="0" applyNumberFormat="1" applyFont="1" applyFill="1" applyBorder="1" applyAlignment="1" applyProtection="1">
      <alignment horizontal="center" vertical="center" wrapText="1"/>
    </xf>
    <xf numFmtId="4" fontId="11" fillId="0" borderId="3" xfId="0" applyNumberFormat="1" applyFont="1" applyFill="1" applyBorder="1" applyAlignment="1" applyProtection="1">
      <alignment horizontal="center" vertical="center" wrapText="1"/>
    </xf>
    <xf numFmtId="164" fontId="10" fillId="2" borderId="39" xfId="0" applyNumberFormat="1" applyFont="1" applyFill="1" applyBorder="1" applyAlignment="1" applyProtection="1">
      <alignment horizontal="center" vertical="center" wrapText="1"/>
    </xf>
    <xf numFmtId="0" fontId="11" fillId="2" borderId="36" xfId="0" applyFont="1" applyFill="1" applyBorder="1" applyAlignment="1" applyProtection="1">
      <alignment horizontal="center" vertical="center" wrapText="1"/>
    </xf>
    <xf numFmtId="4" fontId="11" fillId="2" borderId="40" xfId="0" applyNumberFormat="1" applyFont="1" applyFill="1" applyBorder="1" applyAlignment="1" applyProtection="1">
      <alignment horizontal="center" vertical="center" wrapText="1"/>
    </xf>
    <xf numFmtId="4" fontId="11" fillId="2" borderId="39" xfId="0" applyNumberFormat="1" applyFont="1" applyFill="1" applyBorder="1" applyAlignment="1" applyProtection="1">
      <alignment horizontal="center" vertical="center" wrapText="1"/>
    </xf>
    <xf numFmtId="49" fontId="10" fillId="0" borderId="10" xfId="0" applyNumberFormat="1" applyFont="1" applyFill="1" applyBorder="1" applyAlignment="1" applyProtection="1">
      <alignment horizontal="center" vertical="center"/>
    </xf>
    <xf numFmtId="2" fontId="14" fillId="4" borderId="5" xfId="0" applyNumberFormat="1" applyFont="1" applyFill="1" applyBorder="1" applyAlignment="1" applyProtection="1">
      <alignment horizontal="center" vertical="center"/>
      <protection locked="0"/>
    </xf>
    <xf numFmtId="0" fontId="10" fillId="5" borderId="1" xfId="0" applyFont="1" applyFill="1" applyBorder="1" applyAlignment="1" applyProtection="1">
      <alignment horizontal="center" vertical="center"/>
      <protection locked="0"/>
    </xf>
    <xf numFmtId="4" fontId="19" fillId="0" borderId="32" xfId="0" applyNumberFormat="1" applyFont="1" applyFill="1" applyBorder="1" applyAlignment="1" applyProtection="1">
      <alignment horizontal="center" vertical="center" wrapText="1"/>
    </xf>
    <xf numFmtId="4" fontId="11" fillId="0" borderId="11" xfId="0" applyNumberFormat="1" applyFont="1" applyFill="1" applyBorder="1" applyAlignment="1" applyProtection="1">
      <alignment horizontal="center" vertical="center" wrapText="1"/>
    </xf>
    <xf numFmtId="164" fontId="12" fillId="4" borderId="13" xfId="0" applyNumberFormat="1" applyFont="1" applyFill="1" applyBorder="1" applyAlignment="1" applyProtection="1">
      <alignment horizontal="center" vertical="center" wrapText="1"/>
    </xf>
    <xf numFmtId="49" fontId="10" fillId="0" borderId="37" xfId="0" applyNumberFormat="1" applyFont="1" applyFill="1" applyBorder="1" applyAlignment="1" applyProtection="1">
      <alignment horizontal="center" vertical="center"/>
    </xf>
    <xf numFmtId="49" fontId="10" fillId="0" borderId="26" xfId="0" applyNumberFormat="1" applyFont="1" applyFill="1" applyBorder="1" applyAlignment="1" applyProtection="1">
      <alignment horizontal="center" vertical="center"/>
    </xf>
    <xf numFmtId="2" fontId="14" fillId="0" borderId="3" xfId="0" applyNumberFormat="1" applyFont="1" applyFill="1" applyBorder="1" applyAlignment="1" applyProtection="1">
      <alignment horizontal="center" vertical="center"/>
      <protection locked="0"/>
    </xf>
    <xf numFmtId="3" fontId="13" fillId="4" borderId="11" xfId="0" applyNumberFormat="1" applyFont="1" applyFill="1" applyBorder="1" applyAlignment="1" applyProtection="1">
      <alignment horizontal="center" vertical="center" wrapText="1"/>
    </xf>
    <xf numFmtId="4" fontId="11" fillId="0" borderId="10" xfId="0" applyNumberFormat="1" applyFont="1" applyFill="1" applyBorder="1" applyAlignment="1" applyProtection="1">
      <alignment horizontal="center" vertical="center" wrapText="1"/>
    </xf>
    <xf numFmtId="2" fontId="10" fillId="3" borderId="6" xfId="0" applyNumberFormat="1" applyFont="1" applyFill="1" applyBorder="1" applyAlignment="1" applyProtection="1">
      <alignment horizontal="center" vertical="center"/>
      <protection locked="0"/>
    </xf>
    <xf numFmtId="164" fontId="11" fillId="2" borderId="27" xfId="0" applyNumberFormat="1" applyFont="1" applyFill="1" applyBorder="1" applyAlignment="1" applyProtection="1">
      <alignment horizontal="center" vertical="center" wrapText="1"/>
    </xf>
    <xf numFmtId="164" fontId="11" fillId="2" borderId="1" xfId="0" applyNumberFormat="1" applyFont="1" applyFill="1" applyBorder="1" applyAlignment="1" applyProtection="1">
      <alignment horizontal="center" vertical="center" wrapText="1"/>
    </xf>
    <xf numFmtId="164" fontId="10" fillId="0" borderId="27" xfId="0" applyNumberFormat="1" applyFont="1" applyFill="1" applyBorder="1" applyAlignment="1" applyProtection="1">
      <alignment horizontal="center" vertical="center" wrapText="1"/>
    </xf>
    <xf numFmtId="0" fontId="14" fillId="0" borderId="5" xfId="0" applyFont="1" applyFill="1" applyBorder="1" applyAlignment="1" applyProtection="1">
      <alignment horizontal="center" vertical="center"/>
      <protection locked="0"/>
    </xf>
    <xf numFmtId="2" fontId="10" fillId="3" borderId="1" xfId="0" applyNumberFormat="1" applyFont="1" applyFill="1" applyBorder="1" applyAlignment="1" applyProtection="1">
      <alignment horizontal="center" vertical="center"/>
      <protection locked="0"/>
    </xf>
    <xf numFmtId="2" fontId="14" fillId="0" borderId="2" xfId="0" applyNumberFormat="1" applyFont="1" applyFill="1" applyBorder="1" applyAlignment="1" applyProtection="1">
      <alignment horizontal="center" vertical="center"/>
      <protection locked="0"/>
    </xf>
    <xf numFmtId="2" fontId="14" fillId="0" borderId="41" xfId="0" applyNumberFormat="1" applyFont="1" applyFill="1" applyBorder="1" applyAlignment="1" applyProtection="1">
      <alignment horizontal="center" vertical="center"/>
      <protection locked="0"/>
    </xf>
    <xf numFmtId="3" fontId="11" fillId="2" borderId="11" xfId="0" applyNumberFormat="1" applyFont="1" applyFill="1" applyBorder="1" applyAlignment="1" applyProtection="1">
      <alignment horizontal="center" vertical="center" wrapText="1"/>
    </xf>
    <xf numFmtId="164" fontId="10" fillId="2" borderId="38" xfId="0" applyNumberFormat="1" applyFont="1" applyFill="1" applyBorder="1" applyAlignment="1" applyProtection="1">
      <alignment horizontal="center" vertical="center" wrapText="1"/>
    </xf>
    <xf numFmtId="49" fontId="10" fillId="0" borderId="0" xfId="0" applyNumberFormat="1" applyFont="1" applyBorder="1" applyAlignment="1" applyProtection="1">
      <alignment vertical="center"/>
      <protection locked="0"/>
    </xf>
    <xf numFmtId="49" fontId="10" fillId="0" borderId="42" xfId="0" applyNumberFormat="1" applyFont="1" applyBorder="1" applyAlignment="1" applyProtection="1">
      <alignment horizontal="center" vertical="center"/>
      <protection locked="0"/>
    </xf>
    <xf numFmtId="0" fontId="12" fillId="2" borderId="43" xfId="0" applyFont="1" applyFill="1" applyBorder="1" applyAlignment="1" applyProtection="1">
      <alignment vertical="center"/>
    </xf>
    <xf numFmtId="0" fontId="10" fillId="2" borderId="44" xfId="0" applyFont="1" applyFill="1" applyBorder="1" applyAlignment="1" applyProtection="1">
      <alignment horizontal="center" vertical="center"/>
      <protection locked="0"/>
    </xf>
    <xf numFmtId="0" fontId="10" fillId="3" borderId="14" xfId="0" applyFont="1" applyFill="1" applyBorder="1" applyAlignment="1" applyProtection="1">
      <alignment horizontal="center" vertical="center"/>
      <protection locked="0"/>
    </xf>
    <xf numFmtId="0" fontId="10" fillId="4" borderId="13" xfId="0" applyFont="1" applyFill="1" applyBorder="1" applyAlignment="1" applyProtection="1">
      <alignment horizontal="center" vertical="center"/>
      <protection locked="0"/>
    </xf>
    <xf numFmtId="0" fontId="20" fillId="0" borderId="0" xfId="0" applyFont="1" applyBorder="1" applyAlignment="1">
      <alignment horizontal="center" vertical="center"/>
    </xf>
    <xf numFmtId="2" fontId="10" fillId="3" borderId="14" xfId="0" applyNumberFormat="1" applyFont="1" applyFill="1" applyBorder="1" applyAlignment="1" applyProtection="1">
      <alignment horizontal="center" vertical="center"/>
      <protection locked="0"/>
    </xf>
    <xf numFmtId="2" fontId="14" fillId="4" borderId="13" xfId="0" applyNumberFormat="1" applyFont="1" applyFill="1" applyBorder="1" applyAlignment="1" applyProtection="1">
      <alignment horizontal="center" vertical="center"/>
      <protection locked="0"/>
    </xf>
    <xf numFmtId="49" fontId="10" fillId="0" borderId="4" xfId="0" applyNumberFormat="1" applyFont="1" applyFill="1" applyBorder="1" applyAlignment="1" applyProtection="1">
      <alignment horizontal="center" vertical="center"/>
    </xf>
    <xf numFmtId="49" fontId="10" fillId="4" borderId="4" xfId="0" applyNumberFormat="1" applyFont="1" applyFill="1" applyBorder="1" applyAlignment="1" applyProtection="1">
      <alignment horizontal="center" vertical="center"/>
    </xf>
    <xf numFmtId="2" fontId="10" fillId="3" borderId="13" xfId="0" applyNumberFormat="1" applyFont="1" applyFill="1" applyBorder="1" applyAlignment="1" applyProtection="1">
      <alignment horizontal="center" vertical="center"/>
      <protection locked="0"/>
    </xf>
    <xf numFmtId="3" fontId="11" fillId="2" borderId="45" xfId="0" applyNumberFormat="1" applyFont="1" applyFill="1" applyBorder="1" applyAlignment="1" applyProtection="1">
      <alignment horizontal="center" vertical="center" wrapText="1"/>
    </xf>
    <xf numFmtId="2" fontId="14" fillId="5" borderId="40" xfId="0" applyNumberFormat="1" applyFont="1" applyFill="1" applyBorder="1" applyAlignment="1" applyProtection="1">
      <alignment horizontal="center" vertical="center"/>
      <protection locked="0"/>
    </xf>
    <xf numFmtId="2" fontId="14" fillId="0" borderId="39" xfId="0" applyNumberFormat="1" applyFont="1" applyBorder="1" applyAlignment="1" applyProtection="1">
      <alignment horizontal="center" vertical="center"/>
      <protection locked="0"/>
    </xf>
    <xf numFmtId="2" fontId="14" fillId="0" borderId="39" xfId="0" applyNumberFormat="1" applyFont="1" applyFill="1" applyBorder="1" applyAlignment="1" applyProtection="1">
      <alignment horizontal="center" vertical="center"/>
      <protection locked="0"/>
    </xf>
    <xf numFmtId="2" fontId="14" fillId="5" borderId="39" xfId="0" applyNumberFormat="1" applyFont="1" applyFill="1" applyBorder="1" applyAlignment="1" applyProtection="1">
      <alignment horizontal="center" vertical="center"/>
      <protection locked="0"/>
    </xf>
    <xf numFmtId="0" fontId="10" fillId="0" borderId="39" xfId="0" applyFont="1" applyFill="1" applyBorder="1" applyAlignment="1" applyProtection="1">
      <alignment horizontal="center" vertical="center"/>
      <protection locked="0"/>
    </xf>
    <xf numFmtId="0" fontId="10" fillId="5" borderId="39" xfId="0" applyFont="1" applyFill="1" applyBorder="1" applyAlignment="1" applyProtection="1">
      <alignment horizontal="center" vertical="center"/>
      <protection locked="0"/>
    </xf>
    <xf numFmtId="2" fontId="10" fillId="3" borderId="36" xfId="0" applyNumberFormat="1" applyFont="1" applyFill="1" applyBorder="1" applyAlignment="1" applyProtection="1">
      <alignment horizontal="center" vertical="center"/>
      <protection locked="0"/>
    </xf>
    <xf numFmtId="0" fontId="10" fillId="3" borderId="1" xfId="0" applyFont="1" applyFill="1" applyBorder="1" applyAlignment="1" applyProtection="1">
      <alignment horizontal="center" vertical="center"/>
      <protection locked="0"/>
    </xf>
    <xf numFmtId="0" fontId="10" fillId="3" borderId="3" xfId="0" applyFont="1" applyFill="1" applyBorder="1" applyAlignment="1" applyProtection="1">
      <alignment horizontal="center" vertical="center"/>
      <protection locked="0"/>
    </xf>
    <xf numFmtId="0" fontId="10" fillId="3" borderId="13" xfId="0" applyFont="1" applyFill="1" applyBorder="1" applyAlignment="1" applyProtection="1">
      <alignment horizontal="center" vertical="center"/>
      <protection locked="0"/>
    </xf>
    <xf numFmtId="4" fontId="19" fillId="2" borderId="39" xfId="0" applyNumberFormat="1" applyFont="1" applyFill="1" applyBorder="1" applyAlignment="1" applyProtection="1">
      <alignment horizontal="center" vertical="center" wrapText="1"/>
    </xf>
    <xf numFmtId="164" fontId="10" fillId="2" borderId="15" xfId="0" applyNumberFormat="1" applyFont="1" applyFill="1" applyBorder="1" applyAlignment="1" applyProtection="1">
      <alignment horizontal="center" vertical="center" wrapText="1"/>
    </xf>
    <xf numFmtId="0" fontId="11" fillId="2" borderId="46" xfId="0" applyFont="1" applyFill="1" applyBorder="1" applyAlignment="1" applyProtection="1">
      <alignment horizontal="center" vertical="center" wrapText="1"/>
    </xf>
    <xf numFmtId="4" fontId="11" fillId="2" borderId="16" xfId="0" applyNumberFormat="1" applyFont="1" applyFill="1" applyBorder="1" applyAlignment="1" applyProtection="1">
      <alignment horizontal="center" vertical="center" wrapText="1"/>
    </xf>
    <xf numFmtId="4" fontId="11" fillId="2" borderId="5" xfId="0" applyNumberFormat="1" applyFont="1" applyFill="1" applyBorder="1" applyAlignment="1" applyProtection="1">
      <alignment horizontal="center" vertical="center" wrapText="1"/>
    </xf>
    <xf numFmtId="4" fontId="11" fillId="2" borderId="46" xfId="0" applyNumberFormat="1" applyFont="1" applyFill="1" applyBorder="1" applyAlignment="1" applyProtection="1">
      <alignment horizontal="center" vertical="center" wrapText="1"/>
    </xf>
    <xf numFmtId="4" fontId="11" fillId="2" borderId="47" xfId="0" applyNumberFormat="1" applyFont="1" applyFill="1" applyBorder="1" applyAlignment="1" applyProtection="1">
      <alignment horizontal="center" vertical="center" wrapText="1"/>
    </xf>
    <xf numFmtId="0" fontId="10" fillId="0" borderId="0" xfId="0" applyFont="1" applyFill="1" applyBorder="1" applyAlignment="1" applyProtection="1">
      <alignment horizontal="center" vertical="center"/>
      <protection locked="0"/>
    </xf>
    <xf numFmtId="0" fontId="12" fillId="0" borderId="0" xfId="0" applyFont="1" applyFill="1" applyBorder="1" applyAlignment="1" applyProtection="1">
      <alignment vertical="center"/>
    </xf>
    <xf numFmtId="0" fontId="10" fillId="0" borderId="0" xfId="0" applyFont="1" applyFill="1" applyAlignment="1" applyProtection="1">
      <alignment horizontal="center" vertical="center"/>
    </xf>
    <xf numFmtId="0" fontId="10" fillId="0" borderId="0" xfId="0" applyFont="1" applyFill="1" applyAlignment="1" applyProtection="1">
      <alignment horizontal="left" vertical="center"/>
    </xf>
    <xf numFmtId="0" fontId="11" fillId="0" borderId="0" xfId="0" applyFont="1" applyFill="1" applyBorder="1" applyAlignment="1" applyProtection="1">
      <alignment horizontal="center" vertical="center" wrapText="1"/>
    </xf>
    <xf numFmtId="4" fontId="12" fillId="0" borderId="0" xfId="0" applyNumberFormat="1" applyFont="1" applyFill="1" applyBorder="1" applyAlignment="1" applyProtection="1">
      <alignment vertical="center"/>
    </xf>
    <xf numFmtId="0" fontId="21" fillId="0" borderId="0" xfId="0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center" vertical="center"/>
    </xf>
    <xf numFmtId="0" fontId="21" fillId="0" borderId="0" xfId="0" applyFont="1" applyAlignment="1" applyProtection="1">
      <alignment horizontal="left" vertical="center"/>
    </xf>
    <xf numFmtId="164" fontId="21" fillId="0" borderId="0" xfId="0" applyNumberFormat="1" applyFont="1" applyAlignment="1" applyProtection="1">
      <alignment horizontal="center" vertical="center"/>
    </xf>
    <xf numFmtId="0" fontId="22" fillId="0" borderId="0" xfId="0" applyFont="1" applyAlignment="1" applyProtection="1">
      <alignment horizontal="center" vertical="center"/>
    </xf>
    <xf numFmtId="164" fontId="22" fillId="0" borderId="0" xfId="0" applyNumberFormat="1" applyFont="1" applyAlignment="1" applyProtection="1">
      <alignment horizontal="center" vertical="center"/>
    </xf>
    <xf numFmtId="0" fontId="21" fillId="0" borderId="0" xfId="0" applyFont="1" applyFill="1" applyBorder="1" applyAlignment="1" applyProtection="1">
      <alignment horizontal="center" vertical="center"/>
      <protection locked="0"/>
    </xf>
    <xf numFmtId="0" fontId="17" fillId="0" borderId="0" xfId="0" applyFont="1" applyFill="1" applyBorder="1" applyAlignment="1" applyProtection="1">
      <alignment vertical="center"/>
    </xf>
    <xf numFmtId="0" fontId="23" fillId="0" borderId="0" xfId="0" applyFont="1" applyFill="1" applyAlignment="1" applyProtection="1">
      <alignment horizontal="center" vertical="center" wrapText="1"/>
    </xf>
    <xf numFmtId="0" fontId="21" fillId="0" borderId="0" xfId="0" applyFont="1" applyFill="1" applyAlignment="1" applyProtection="1">
      <alignment horizontal="center" vertical="center"/>
      <protection locked="0"/>
    </xf>
    <xf numFmtId="0" fontId="21" fillId="0" borderId="0" xfId="0" applyFont="1" applyFill="1" applyAlignment="1" applyProtection="1">
      <alignment horizontal="center" vertical="center"/>
    </xf>
    <xf numFmtId="0" fontId="17" fillId="0" borderId="0" xfId="0" applyFont="1" applyFill="1" applyAlignment="1" applyProtection="1">
      <alignment horizontal="left" vertical="top" wrapText="1"/>
    </xf>
    <xf numFmtId="0" fontId="23" fillId="0" borderId="0" xfId="0" applyFont="1" applyFill="1" applyAlignment="1" applyProtection="1">
      <alignment vertical="top" wrapText="1"/>
    </xf>
    <xf numFmtId="0" fontId="24" fillId="0" borderId="0" xfId="0" applyFont="1" applyFill="1" applyAlignment="1" applyProtection="1">
      <alignment horizontal="left" vertical="top" wrapText="1"/>
    </xf>
    <xf numFmtId="0" fontId="21" fillId="2" borderId="0" xfId="0" applyFont="1" applyFill="1" applyBorder="1" applyAlignment="1" applyProtection="1">
      <alignment horizontal="center" vertical="center"/>
      <protection locked="0"/>
    </xf>
    <xf numFmtId="0" fontId="21" fillId="0" borderId="0" xfId="0" applyFont="1" applyFill="1" applyBorder="1" applyAlignment="1" applyProtection="1">
      <alignment vertical="center"/>
    </xf>
    <xf numFmtId="4" fontId="17" fillId="0" borderId="0" xfId="0" applyNumberFormat="1" applyFont="1" applyFill="1" applyBorder="1" applyAlignment="1" applyProtection="1">
      <alignment vertical="center"/>
    </xf>
    <xf numFmtId="0" fontId="17" fillId="0" borderId="0" xfId="0" applyFont="1" applyFill="1" applyBorder="1" applyAlignment="1" applyProtection="1">
      <alignment horizontal="left" vertical="center"/>
      <protection locked="0"/>
    </xf>
    <xf numFmtId="0" fontId="17" fillId="0" borderId="0" xfId="0" applyFont="1" applyFill="1" applyBorder="1" applyAlignment="1" applyProtection="1">
      <alignment horizontal="center" vertical="center"/>
      <protection locked="0"/>
    </xf>
    <xf numFmtId="0" fontId="21" fillId="2" borderId="0" xfId="0" applyFont="1" applyFill="1" applyAlignment="1" applyProtection="1">
      <alignment horizontal="center" vertical="center"/>
      <protection locked="0"/>
    </xf>
    <xf numFmtId="0" fontId="21" fillId="0" borderId="0" xfId="0" applyFont="1" applyFill="1" applyAlignment="1" applyProtection="1">
      <alignment horizontal="left" vertical="center"/>
      <protection locked="0"/>
    </xf>
    <xf numFmtId="0" fontId="21" fillId="0" borderId="0" xfId="0" applyFont="1" applyAlignment="1" applyProtection="1">
      <alignment horizontal="left" vertical="center"/>
      <protection locked="0"/>
    </xf>
    <xf numFmtId="0" fontId="17" fillId="0" borderId="0" xfId="0" applyFont="1" applyAlignment="1" applyProtection="1">
      <alignment horizontal="left" vertical="center"/>
    </xf>
    <xf numFmtId="164" fontId="12" fillId="4" borderId="4" xfId="0" applyNumberFormat="1" applyFont="1" applyFill="1" applyBorder="1" applyAlignment="1">
      <alignment horizontal="center" vertical="center" wrapText="1"/>
    </xf>
    <xf numFmtId="164" fontId="12" fillId="4" borderId="1" xfId="0" applyNumberFormat="1" applyFont="1" applyFill="1" applyBorder="1" applyAlignment="1">
      <alignment horizontal="center" vertical="center" wrapText="1"/>
    </xf>
    <xf numFmtId="164" fontId="12" fillId="4" borderId="13" xfId="0" applyNumberFormat="1" applyFont="1" applyFill="1" applyBorder="1" applyAlignment="1">
      <alignment horizontal="center" vertical="center" wrapText="1"/>
    </xf>
    <xf numFmtId="4" fontId="18" fillId="4" borderId="32" xfId="0" applyNumberFormat="1" applyFont="1" applyFill="1" applyBorder="1" applyAlignment="1">
      <alignment horizontal="center" vertical="center" wrapText="1"/>
    </xf>
    <xf numFmtId="4" fontId="13" fillId="4" borderId="11" xfId="0" applyNumberFormat="1" applyFont="1" applyFill="1" applyBorder="1" applyAlignment="1">
      <alignment horizontal="center" vertical="center" wrapText="1"/>
    </xf>
    <xf numFmtId="3" fontId="13" fillId="4" borderId="11" xfId="0" applyNumberFormat="1" applyFont="1" applyFill="1" applyBorder="1" applyAlignment="1">
      <alignment horizontal="center" vertical="center" wrapText="1"/>
    </xf>
    <xf numFmtId="49" fontId="10" fillId="0" borderId="37" xfId="0" applyNumberFormat="1" applyFont="1" applyBorder="1" applyAlignment="1">
      <alignment horizontal="center" vertical="center"/>
    </xf>
    <xf numFmtId="164" fontId="10" fillId="2" borderId="1" xfId="0" applyNumberFormat="1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4" fontId="19" fillId="0" borderId="32" xfId="0" applyNumberFormat="1" applyFont="1" applyBorder="1" applyAlignment="1">
      <alignment horizontal="center" vertical="center" wrapText="1"/>
    </xf>
    <xf numFmtId="4" fontId="11" fillId="0" borderId="11" xfId="0" applyNumberFormat="1" applyFont="1" applyBorder="1" applyAlignment="1">
      <alignment horizontal="center" vertical="center" wrapText="1"/>
    </xf>
    <xf numFmtId="3" fontId="11" fillId="2" borderId="28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horizontal="center" vertical="center"/>
      <protection locked="0"/>
    </xf>
    <xf numFmtId="49" fontId="10" fillId="0" borderId="26" xfId="0" applyNumberFormat="1" applyFont="1" applyBorder="1" applyAlignment="1">
      <alignment horizontal="center" vertical="center"/>
    </xf>
    <xf numFmtId="4" fontId="19" fillId="2" borderId="32" xfId="0" applyNumberFormat="1" applyFont="1" applyFill="1" applyBorder="1" applyAlignment="1">
      <alignment horizontal="center" vertical="center" wrapText="1"/>
    </xf>
    <xf numFmtId="49" fontId="10" fillId="0" borderId="10" xfId="0" applyNumberFormat="1" applyFont="1" applyBorder="1" applyAlignment="1">
      <alignment horizontal="center" vertical="center"/>
    </xf>
    <xf numFmtId="164" fontId="10" fillId="2" borderId="38" xfId="0" applyNumberFormat="1" applyFont="1" applyFill="1" applyBorder="1" applyAlignment="1">
      <alignment horizontal="center" vertical="center" wrapText="1"/>
    </xf>
    <xf numFmtId="164" fontId="10" fillId="2" borderId="39" xfId="0" applyNumberFormat="1" applyFont="1" applyFill="1" applyBorder="1" applyAlignment="1">
      <alignment horizontal="center" vertical="center" wrapText="1"/>
    </xf>
    <xf numFmtId="0" fontId="11" fillId="2" borderId="36" xfId="0" applyFont="1" applyFill="1" applyBorder="1" applyAlignment="1">
      <alignment horizontal="center" vertical="center" wrapText="1"/>
    </xf>
    <xf numFmtId="4" fontId="11" fillId="2" borderId="10" xfId="0" applyNumberFormat="1" applyFont="1" applyFill="1" applyBorder="1" applyAlignment="1">
      <alignment horizontal="center" vertical="center" wrapText="1"/>
    </xf>
    <xf numFmtId="0" fontId="10" fillId="0" borderId="5" xfId="0" applyFont="1" applyBorder="1" applyAlignment="1" applyProtection="1">
      <alignment horizontal="center" vertical="center"/>
      <protection locked="0"/>
    </xf>
    <xf numFmtId="4" fontId="11" fillId="2" borderId="26" xfId="0" applyNumberFormat="1" applyFont="1" applyFill="1" applyBorder="1" applyAlignment="1" applyProtection="1">
      <alignment horizontal="center" vertical="center" wrapText="1"/>
    </xf>
    <xf numFmtId="4" fontId="13" fillId="4" borderId="16" xfId="0" applyNumberFormat="1" applyFont="1" applyFill="1" applyBorder="1" applyAlignment="1" applyProtection="1">
      <alignment horizontal="center" vertical="center" wrapText="1"/>
    </xf>
    <xf numFmtId="4" fontId="13" fillId="4" borderId="5" xfId="0" applyNumberFormat="1" applyFont="1" applyFill="1" applyBorder="1" applyAlignment="1" applyProtection="1">
      <alignment horizontal="center" vertical="center" wrapText="1"/>
    </xf>
    <xf numFmtId="4" fontId="13" fillId="4" borderId="46" xfId="0" applyNumberFormat="1" applyFont="1" applyFill="1" applyBorder="1" applyAlignment="1" applyProtection="1">
      <alignment horizontal="center" vertical="center" wrapText="1"/>
    </xf>
    <xf numFmtId="4" fontId="11" fillId="2" borderId="48" xfId="0" applyNumberFormat="1" applyFont="1" applyFill="1" applyBorder="1" applyAlignment="1" applyProtection="1">
      <alignment horizontal="center" vertical="center" wrapText="1"/>
    </xf>
    <xf numFmtId="4" fontId="19" fillId="2" borderId="26" xfId="0" applyNumberFormat="1" applyFont="1" applyFill="1" applyBorder="1" applyAlignment="1" applyProtection="1">
      <alignment horizontal="center" vertical="center" wrapText="1"/>
    </xf>
    <xf numFmtId="4" fontId="13" fillId="4" borderId="16" xfId="0" applyNumberFormat="1" applyFont="1" applyFill="1" applyBorder="1" applyAlignment="1">
      <alignment horizontal="center" vertical="center" wrapText="1"/>
    </xf>
    <xf numFmtId="4" fontId="11" fillId="0" borderId="26" xfId="0" applyNumberFormat="1" applyFont="1" applyBorder="1" applyAlignment="1">
      <alignment horizontal="center" vertical="center" wrapText="1"/>
    </xf>
    <xf numFmtId="4" fontId="13" fillId="4" borderId="5" xfId="0" applyNumberFormat="1" applyFont="1" applyFill="1" applyBorder="1" applyAlignment="1">
      <alignment horizontal="center" vertical="center" wrapText="1"/>
    </xf>
    <xf numFmtId="4" fontId="13" fillId="4" borderId="46" xfId="0" applyNumberFormat="1" applyFont="1" applyFill="1" applyBorder="1" applyAlignment="1">
      <alignment horizontal="center" vertical="center" wrapText="1"/>
    </xf>
    <xf numFmtId="4" fontId="11" fillId="2" borderId="26" xfId="0" applyNumberFormat="1" applyFont="1" applyFill="1" applyBorder="1" applyAlignment="1">
      <alignment horizontal="center" vertical="center" wrapText="1"/>
    </xf>
    <xf numFmtId="49" fontId="10" fillId="4" borderId="4" xfId="0" applyNumberFormat="1" applyFont="1" applyFill="1" applyBorder="1" applyAlignment="1">
      <alignment horizontal="center" vertical="center"/>
    </xf>
    <xf numFmtId="4" fontId="19" fillId="2" borderId="26" xfId="0" applyNumberFormat="1" applyFont="1" applyFill="1" applyBorder="1" applyAlignment="1">
      <alignment horizontal="center" vertical="center" wrapText="1"/>
    </xf>
    <xf numFmtId="4" fontId="18" fillId="4" borderId="47" xfId="0" applyNumberFormat="1" applyFont="1" applyFill="1" applyBorder="1" applyAlignment="1" applyProtection="1">
      <alignment horizontal="center" vertical="center" wrapText="1"/>
    </xf>
    <xf numFmtId="49" fontId="10" fillId="4" borderId="11" xfId="0" applyNumberFormat="1" applyFont="1" applyFill="1" applyBorder="1" applyAlignment="1">
      <alignment horizontal="center" vertical="center"/>
    </xf>
    <xf numFmtId="4" fontId="13" fillId="4" borderId="4" xfId="0" applyNumberFormat="1" applyFont="1" applyFill="1" applyBorder="1" applyAlignment="1">
      <alignment horizontal="center" vertical="center" wrapText="1"/>
    </xf>
    <xf numFmtId="4" fontId="13" fillId="4" borderId="2" xfId="0" applyNumberFormat="1" applyFont="1" applyFill="1" applyBorder="1" applyAlignment="1">
      <alignment horizontal="center" vertical="center" wrapText="1"/>
    </xf>
    <xf numFmtId="4" fontId="13" fillId="4" borderId="13" xfId="0" applyNumberFormat="1" applyFont="1" applyFill="1" applyBorder="1" applyAlignment="1">
      <alignment horizontal="center" vertical="center" wrapText="1"/>
    </xf>
    <xf numFmtId="3" fontId="13" fillId="4" borderId="28" xfId="0" applyNumberFormat="1" applyFont="1" applyFill="1" applyBorder="1" applyAlignment="1">
      <alignment horizontal="center" vertical="center" wrapText="1"/>
    </xf>
    <xf numFmtId="49" fontId="10" fillId="0" borderId="11" xfId="0" applyNumberFormat="1" applyFont="1" applyBorder="1" applyAlignment="1">
      <alignment horizontal="center" vertical="center"/>
    </xf>
    <xf numFmtId="4" fontId="11" fillId="2" borderId="4" xfId="0" applyNumberFormat="1" applyFont="1" applyFill="1" applyBorder="1" applyAlignment="1">
      <alignment horizontal="center" vertical="center" wrapText="1"/>
    </xf>
    <xf numFmtId="4" fontId="11" fillId="2" borderId="2" xfId="0" applyNumberFormat="1" applyFont="1" applyFill="1" applyBorder="1" applyAlignment="1">
      <alignment horizontal="center" vertical="center" wrapText="1"/>
    </xf>
    <xf numFmtId="4" fontId="11" fillId="2" borderId="13" xfId="0" applyNumberFormat="1" applyFont="1" applyFill="1" applyBorder="1" applyAlignment="1">
      <alignment horizontal="center" vertical="center" wrapText="1"/>
    </xf>
    <xf numFmtId="4" fontId="11" fillId="2" borderId="11" xfId="0" applyNumberFormat="1" applyFont="1" applyFill="1" applyBorder="1" applyAlignment="1">
      <alignment horizontal="center" vertical="center" wrapText="1"/>
    </xf>
    <xf numFmtId="164" fontId="10" fillId="0" borderId="15" xfId="0" applyNumberFormat="1" applyFont="1" applyBorder="1" applyAlignment="1">
      <alignment horizontal="center" vertical="center" wrapText="1"/>
    </xf>
    <xf numFmtId="164" fontId="10" fillId="2" borderId="5" xfId="0" applyNumberFormat="1" applyFont="1" applyFill="1" applyBorder="1" applyAlignment="1">
      <alignment horizontal="center" vertical="center" wrapText="1"/>
    </xf>
    <xf numFmtId="164" fontId="11" fillId="0" borderId="27" xfId="0" applyNumberFormat="1" applyFont="1" applyFill="1" applyBorder="1" applyAlignment="1" applyProtection="1">
      <alignment horizontal="center" vertical="center" wrapText="1"/>
    </xf>
    <xf numFmtId="164" fontId="11" fillId="0" borderId="1" xfId="0" applyNumberFormat="1" applyFont="1" applyFill="1" applyBorder="1" applyAlignment="1" applyProtection="1">
      <alignment horizontal="center" vertical="center" wrapText="1"/>
    </xf>
    <xf numFmtId="0" fontId="20" fillId="0" borderId="0" xfId="0" applyFont="1" applyFill="1" applyBorder="1" applyAlignment="1">
      <alignment horizontal="center" vertical="center"/>
    </xf>
    <xf numFmtId="4" fontId="11" fillId="0" borderId="4" xfId="0" applyNumberFormat="1" applyFont="1" applyFill="1" applyBorder="1" applyAlignment="1" applyProtection="1">
      <alignment horizontal="center" vertical="center" wrapText="1"/>
    </xf>
    <xf numFmtId="4" fontId="11" fillId="0" borderId="2" xfId="0" applyNumberFormat="1" applyFont="1" applyFill="1" applyBorder="1" applyAlignment="1" applyProtection="1">
      <alignment horizontal="center" vertical="center" wrapText="1"/>
    </xf>
    <xf numFmtId="3" fontId="11" fillId="0" borderId="28" xfId="0" applyNumberFormat="1" applyFont="1" applyFill="1" applyBorder="1" applyAlignment="1" applyProtection="1">
      <alignment horizontal="center" vertical="center" wrapText="1"/>
    </xf>
    <xf numFmtId="0" fontId="10" fillId="0" borderId="14" xfId="0" applyFont="1" applyFill="1" applyBorder="1" applyAlignment="1" applyProtection="1">
      <alignment horizontal="center" vertical="center"/>
      <protection locked="0"/>
    </xf>
    <xf numFmtId="0" fontId="11" fillId="0" borderId="13" xfId="0" applyFont="1" applyFill="1" applyBorder="1" applyAlignment="1" applyProtection="1">
      <alignment horizontal="center" vertical="center" wrapText="1"/>
    </xf>
    <xf numFmtId="2" fontId="10" fillId="0" borderId="14" xfId="0" applyNumberFormat="1" applyFont="1" applyFill="1" applyBorder="1" applyAlignment="1" applyProtection="1">
      <alignment horizontal="center" vertical="center"/>
      <protection locked="0"/>
    </xf>
    <xf numFmtId="164" fontId="10" fillId="0" borderId="5" xfId="0" applyNumberFormat="1" applyFont="1" applyFill="1" applyBorder="1" applyAlignment="1" applyProtection="1">
      <alignment horizontal="center" vertical="center" wrapText="1"/>
    </xf>
    <xf numFmtId="2" fontId="14" fillId="0" borderId="16" xfId="0" applyNumberFormat="1" applyFont="1" applyFill="1" applyBorder="1" applyAlignment="1" applyProtection="1">
      <alignment horizontal="center" vertical="center"/>
      <protection locked="0"/>
    </xf>
    <xf numFmtId="3" fontId="11" fillId="0" borderId="11" xfId="0" applyNumberFormat="1" applyFont="1" applyFill="1" applyBorder="1" applyAlignment="1" applyProtection="1">
      <alignment horizontal="center" vertical="center" wrapText="1"/>
    </xf>
    <xf numFmtId="2" fontId="10" fillId="0" borderId="13" xfId="0" applyNumberFormat="1" applyFont="1" applyFill="1" applyBorder="1" applyAlignment="1" applyProtection="1">
      <alignment horizontal="center" vertical="center"/>
      <protection locked="0"/>
    </xf>
    <xf numFmtId="0" fontId="10" fillId="0" borderId="3" xfId="0" applyFont="1" applyFill="1" applyBorder="1" applyAlignment="1" applyProtection="1">
      <alignment horizontal="center" vertical="center"/>
      <protection locked="0"/>
    </xf>
    <xf numFmtId="49" fontId="10" fillId="6" borderId="24" xfId="0" applyNumberFormat="1" applyFont="1" applyFill="1" applyBorder="1" applyAlignment="1" applyProtection="1">
      <alignment horizontal="center" vertical="center"/>
      <protection locked="0"/>
    </xf>
    <xf numFmtId="0" fontId="10" fillId="6" borderId="1" xfId="0" applyFont="1" applyFill="1" applyBorder="1" applyAlignment="1" applyProtection="1">
      <alignment horizontal="center" vertical="center"/>
      <protection locked="0"/>
    </xf>
    <xf numFmtId="2" fontId="14" fillId="6" borderId="1" xfId="0" applyNumberFormat="1" applyFont="1" applyFill="1" applyBorder="1" applyAlignment="1" applyProtection="1">
      <alignment horizontal="center" vertical="center"/>
      <protection locked="0"/>
    </xf>
    <xf numFmtId="2" fontId="14" fillId="6" borderId="3" xfId="0" applyNumberFormat="1" applyFont="1" applyFill="1" applyBorder="1" applyAlignment="1" applyProtection="1">
      <alignment horizontal="center" vertical="center"/>
      <protection locked="0"/>
    </xf>
    <xf numFmtId="2" fontId="14" fillId="6" borderId="5" xfId="0" applyNumberFormat="1" applyFont="1" applyFill="1" applyBorder="1" applyAlignment="1" applyProtection="1">
      <alignment horizontal="center" vertical="center"/>
      <protection locked="0"/>
    </xf>
    <xf numFmtId="0" fontId="10" fillId="6" borderId="5" xfId="0" applyFont="1" applyFill="1" applyBorder="1" applyAlignment="1" applyProtection="1">
      <alignment horizontal="center" vertical="center"/>
      <protection locked="0"/>
    </xf>
    <xf numFmtId="2" fontId="14" fillId="6" borderId="39" xfId="0" applyNumberFormat="1" applyFont="1" applyFill="1" applyBorder="1" applyAlignment="1" applyProtection="1">
      <alignment horizontal="center" vertical="center"/>
      <protection locked="0"/>
    </xf>
    <xf numFmtId="49" fontId="10" fillId="6" borderId="20" xfId="0" applyNumberFormat="1" applyFont="1" applyFill="1" applyBorder="1" applyAlignment="1" applyProtection="1">
      <alignment horizontal="center" vertical="center"/>
      <protection locked="0"/>
    </xf>
    <xf numFmtId="2" fontId="14" fillId="6" borderId="16" xfId="0" applyNumberFormat="1" applyFont="1" applyFill="1" applyBorder="1" applyAlignment="1" applyProtection="1">
      <alignment horizontal="center" vertical="center"/>
      <protection locked="0"/>
    </xf>
    <xf numFmtId="2" fontId="14" fillId="6" borderId="40" xfId="0" applyNumberFormat="1" applyFont="1" applyFill="1" applyBorder="1" applyAlignment="1" applyProtection="1">
      <alignment horizontal="center" vertical="center"/>
      <protection locked="0"/>
    </xf>
    <xf numFmtId="0" fontId="10" fillId="6" borderId="39" xfId="0" applyFont="1" applyFill="1" applyBorder="1" applyAlignment="1" applyProtection="1">
      <alignment horizontal="center" vertical="center"/>
      <protection locked="0"/>
    </xf>
    <xf numFmtId="0" fontId="21" fillId="0" borderId="0" xfId="0" applyFont="1" applyFill="1" applyBorder="1" applyAlignment="1" applyProtection="1">
      <alignment horizontal="left" vertical="center"/>
      <protection locked="0"/>
    </xf>
    <xf numFmtId="0" fontId="10" fillId="2" borderId="38" xfId="0" applyFont="1" applyFill="1" applyBorder="1" applyAlignment="1" applyProtection="1">
      <alignment vertical="center" wrapText="1"/>
    </xf>
    <xf numFmtId="0" fontId="10" fillId="2" borderId="36" xfId="0" applyFont="1" applyFill="1" applyBorder="1" applyAlignment="1" applyProtection="1">
      <alignment vertical="center" wrapText="1"/>
    </xf>
    <xf numFmtId="0" fontId="10" fillId="2" borderId="27" xfId="0" applyFont="1" applyFill="1" applyBorder="1" applyAlignment="1">
      <alignment horizontal="left" vertical="center" wrapText="1"/>
    </xf>
    <xf numFmtId="0" fontId="10" fillId="2" borderId="28" xfId="0" applyFont="1" applyFill="1" applyBorder="1" applyAlignment="1">
      <alignment horizontal="left" vertical="center" wrapText="1"/>
    </xf>
    <xf numFmtId="0" fontId="10" fillId="2" borderId="38" xfId="0" applyFont="1" applyFill="1" applyBorder="1" applyAlignment="1">
      <alignment vertical="center"/>
    </xf>
    <xf numFmtId="0" fontId="10" fillId="2" borderId="36" xfId="0" applyFont="1" applyFill="1" applyBorder="1" applyAlignment="1">
      <alignment vertical="center"/>
    </xf>
    <xf numFmtId="0" fontId="10" fillId="2" borderId="38" xfId="0" applyFont="1" applyFill="1" applyBorder="1" applyAlignment="1" applyProtection="1">
      <alignment vertical="center"/>
    </xf>
    <xf numFmtId="0" fontId="10" fillId="2" borderId="36" xfId="0" applyFont="1" applyFill="1" applyBorder="1" applyAlignment="1" applyProtection="1">
      <alignment vertical="center"/>
    </xf>
    <xf numFmtId="0" fontId="10" fillId="2" borderId="17" xfId="0" applyFont="1" applyFill="1" applyBorder="1" applyAlignment="1" applyProtection="1">
      <alignment vertical="center" wrapText="1"/>
    </xf>
    <xf numFmtId="0" fontId="10" fillId="2" borderId="33" xfId="0" applyFont="1" applyFill="1" applyBorder="1" applyAlignment="1" applyProtection="1">
      <alignment vertical="center" wrapText="1"/>
    </xf>
    <xf numFmtId="0" fontId="12" fillId="4" borderId="1" xfId="0" applyFont="1" applyFill="1" applyBorder="1" applyAlignment="1">
      <alignment vertical="center"/>
    </xf>
    <xf numFmtId="0" fontId="12" fillId="4" borderId="13" xfId="0" applyFont="1" applyFill="1" applyBorder="1" applyAlignment="1">
      <alignment vertical="center"/>
    </xf>
    <xf numFmtId="0" fontId="12" fillId="4" borderId="27" xfId="0" applyFont="1" applyFill="1" applyBorder="1" applyAlignment="1" applyProtection="1">
      <alignment vertical="center" wrapText="1"/>
    </xf>
    <xf numFmtId="0" fontId="12" fillId="4" borderId="28" xfId="0" applyFont="1" applyFill="1" applyBorder="1" applyAlignment="1" applyProtection="1">
      <alignment vertical="center" wrapText="1"/>
    </xf>
    <xf numFmtId="164" fontId="9" fillId="0" borderId="17" xfId="0" applyNumberFormat="1" applyFont="1" applyBorder="1" applyAlignment="1" applyProtection="1">
      <alignment horizontal="center" vertical="center" wrapText="1"/>
    </xf>
    <xf numFmtId="164" fontId="9" fillId="0" borderId="18" xfId="0" applyNumberFormat="1" applyFont="1" applyBorder="1" applyAlignment="1" applyProtection="1">
      <alignment horizontal="center" vertical="center" wrapText="1"/>
    </xf>
    <xf numFmtId="164" fontId="9" fillId="0" borderId="33" xfId="0" applyNumberFormat="1" applyFont="1" applyBorder="1" applyAlignment="1" applyProtection="1">
      <alignment horizontal="center" vertical="center" wrapText="1"/>
    </xf>
    <xf numFmtId="49" fontId="17" fillId="0" borderId="18" xfId="0" applyNumberFormat="1" applyFont="1" applyFill="1" applyBorder="1" applyAlignment="1" applyProtection="1">
      <alignment horizontal="center" vertical="center" wrapText="1"/>
    </xf>
    <xf numFmtId="49" fontId="17" fillId="0" borderId="33" xfId="0" applyNumberFormat="1" applyFont="1" applyFill="1" applyBorder="1" applyAlignment="1" applyProtection="1">
      <alignment horizontal="center" vertical="center" wrapText="1"/>
    </xf>
    <xf numFmtId="164" fontId="9" fillId="0" borderId="34" xfId="0" applyNumberFormat="1" applyFont="1" applyBorder="1" applyAlignment="1" applyProtection="1">
      <alignment horizontal="center" vertical="center" wrapText="1"/>
    </xf>
    <xf numFmtId="164" fontId="9" fillId="0" borderId="35" xfId="0" applyNumberFormat="1" applyFont="1" applyBorder="1" applyAlignment="1" applyProtection="1">
      <alignment horizontal="center" vertical="center" wrapText="1"/>
    </xf>
    <xf numFmtId="164" fontId="9" fillId="0" borderId="21" xfId="0" applyNumberFormat="1" applyFont="1" applyBorder="1" applyAlignment="1" applyProtection="1">
      <alignment horizontal="center" vertical="center" wrapText="1"/>
    </xf>
    <xf numFmtId="164" fontId="9" fillId="0" borderId="29" xfId="0" applyNumberFormat="1" applyFont="1" applyBorder="1" applyAlignment="1" applyProtection="1">
      <alignment horizontal="center" vertical="center" wrapText="1"/>
    </xf>
    <xf numFmtId="0" fontId="10" fillId="0" borderId="27" xfId="0" applyFont="1" applyFill="1" applyBorder="1" applyAlignment="1" applyProtection="1">
      <alignment horizontal="left" vertical="center" wrapText="1"/>
    </xf>
    <xf numFmtId="0" fontId="10" fillId="0" borderId="28" xfId="0" applyFont="1" applyFill="1" applyBorder="1" applyAlignment="1" applyProtection="1">
      <alignment horizontal="left" vertical="center" wrapText="1"/>
    </xf>
    <xf numFmtId="0" fontId="10" fillId="0" borderId="27" xfId="0" applyFont="1" applyFill="1" applyBorder="1" applyAlignment="1" applyProtection="1">
      <alignment vertical="center"/>
    </xf>
    <xf numFmtId="0" fontId="10" fillId="0" borderId="28" xfId="0" applyFont="1" applyFill="1" applyBorder="1" applyAlignment="1" applyProtection="1">
      <alignment vertical="center"/>
    </xf>
    <xf numFmtId="0" fontId="8" fillId="0" borderId="9" xfId="0" applyFont="1" applyBorder="1" applyAlignment="1" applyProtection="1">
      <alignment horizontal="center" vertical="center"/>
    </xf>
    <xf numFmtId="0" fontId="8" fillId="0" borderId="10" xfId="0" applyFont="1" applyBorder="1" applyAlignment="1" applyProtection="1">
      <alignment horizontal="center" vertical="center"/>
    </xf>
    <xf numFmtId="0" fontId="8" fillId="0" borderId="21" xfId="0" applyFont="1" applyBorder="1" applyAlignment="1" applyProtection="1">
      <alignment horizontal="center" vertical="center"/>
    </xf>
    <xf numFmtId="0" fontId="8" fillId="0" borderId="22" xfId="0" applyFont="1" applyBorder="1" applyAlignment="1" applyProtection="1">
      <alignment horizontal="center" vertical="center"/>
    </xf>
    <xf numFmtId="0" fontId="8" fillId="0" borderId="29" xfId="0" applyFont="1" applyBorder="1" applyAlignment="1" applyProtection="1">
      <alignment horizontal="center" vertical="center"/>
    </xf>
    <xf numFmtId="0" fontId="8" fillId="0" borderId="30" xfId="0" applyFont="1" applyBorder="1" applyAlignment="1" applyProtection="1">
      <alignment horizontal="center" vertical="center"/>
    </xf>
    <xf numFmtId="0" fontId="8" fillId="0" borderId="26" xfId="0" applyFont="1" applyBorder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left" vertical="center" wrapText="1"/>
    </xf>
    <xf numFmtId="0" fontId="12" fillId="4" borderId="27" xfId="0" applyFont="1" applyFill="1" applyBorder="1" applyAlignment="1">
      <alignment vertical="center" wrapText="1"/>
    </xf>
    <xf numFmtId="0" fontId="12" fillId="4" borderId="28" xfId="0" applyFont="1" applyFill="1" applyBorder="1" applyAlignment="1">
      <alignment vertical="center" wrapText="1"/>
    </xf>
    <xf numFmtId="0" fontId="10" fillId="2" borderId="27" xfId="0" applyFont="1" applyFill="1" applyBorder="1" applyAlignment="1">
      <alignment vertical="center"/>
    </xf>
    <xf numFmtId="0" fontId="10" fillId="2" borderId="28" xfId="0" applyFont="1" applyFill="1" applyBorder="1" applyAlignment="1">
      <alignment vertical="center"/>
    </xf>
    <xf numFmtId="0" fontId="16" fillId="0" borderId="0" xfId="0" applyFont="1" applyFill="1" applyBorder="1" applyAlignment="1" applyProtection="1">
      <alignment horizontal="left" vertical="center"/>
    </xf>
    <xf numFmtId="0" fontId="12" fillId="0" borderId="1" xfId="0" applyFont="1" applyFill="1" applyBorder="1" applyAlignment="1" applyProtection="1">
      <alignment horizontal="left" vertical="center" wrapText="1"/>
    </xf>
    <xf numFmtId="0" fontId="12" fillId="0" borderId="13" xfId="0" applyFont="1" applyFill="1" applyBorder="1" applyAlignment="1" applyProtection="1">
      <alignment horizontal="left" vertical="center" wrapText="1"/>
    </xf>
    <xf numFmtId="0" fontId="12" fillId="4" borderId="1" xfId="0" applyFont="1" applyFill="1" applyBorder="1" applyAlignment="1" applyProtection="1">
      <alignment vertical="center"/>
    </xf>
    <xf numFmtId="0" fontId="12" fillId="4" borderId="13" xfId="0" applyFont="1" applyFill="1" applyBorder="1" applyAlignment="1" applyProtection="1">
      <alignment vertical="center"/>
    </xf>
    <xf numFmtId="0" fontId="10" fillId="0" borderId="1" xfId="0" applyFont="1" applyFill="1" applyBorder="1" applyAlignment="1" applyProtection="1">
      <alignment vertical="center"/>
    </xf>
    <xf numFmtId="0" fontId="10" fillId="0" borderId="13" xfId="0" applyFont="1" applyFill="1" applyBorder="1" applyAlignment="1" applyProtection="1">
      <alignment vertical="center"/>
    </xf>
    <xf numFmtId="0" fontId="10" fillId="2" borderId="27" xfId="0" applyFont="1" applyFill="1" applyBorder="1" applyAlignment="1" applyProtection="1">
      <alignment horizontal="left" vertical="center" wrapText="1"/>
    </xf>
    <xf numFmtId="0" fontId="10" fillId="2" borderId="28" xfId="0" applyFont="1" applyFill="1" applyBorder="1" applyAlignment="1" applyProtection="1">
      <alignment horizontal="left" vertical="center" wrapText="1"/>
    </xf>
    <xf numFmtId="0" fontId="10" fillId="2" borderId="1" xfId="0" applyFont="1" applyFill="1" applyBorder="1" applyAlignment="1" applyProtection="1">
      <alignment vertical="center"/>
    </xf>
    <xf numFmtId="0" fontId="10" fillId="2" borderId="13" xfId="0" applyFont="1" applyFill="1" applyBorder="1" applyAlignment="1" applyProtection="1">
      <alignment vertical="center"/>
    </xf>
    <xf numFmtId="0" fontId="12" fillId="4" borderId="1" xfId="0" applyFont="1" applyFill="1" applyBorder="1" applyAlignment="1" applyProtection="1">
      <alignment vertical="center" wrapText="1"/>
    </xf>
    <xf numFmtId="0" fontId="12" fillId="4" borderId="13" xfId="0" applyFont="1" applyFill="1" applyBorder="1" applyAlignment="1" applyProtection="1">
      <alignment vertical="center" wrapText="1"/>
    </xf>
    <xf numFmtId="0" fontId="10" fillId="2" borderId="27" xfId="0" applyFont="1" applyFill="1" applyBorder="1" applyAlignment="1" applyProtection="1">
      <alignment vertical="center"/>
    </xf>
    <xf numFmtId="0" fontId="10" fillId="2" borderId="28" xfId="0" applyFont="1" applyFill="1" applyBorder="1" applyAlignment="1" applyProtection="1">
      <alignment vertical="center"/>
    </xf>
    <xf numFmtId="0" fontId="12" fillId="4" borderId="27" xfId="0" applyFont="1" applyFill="1" applyBorder="1" applyAlignment="1" applyProtection="1">
      <alignment horizontal="left" vertical="center" wrapText="1" indent="1"/>
    </xf>
    <xf numFmtId="0" fontId="12" fillId="4" borderId="28" xfId="0" applyFont="1" applyFill="1" applyBorder="1" applyAlignment="1" applyProtection="1">
      <alignment horizontal="left" vertical="center" wrapText="1" indent="1"/>
    </xf>
    <xf numFmtId="0" fontId="8" fillId="3" borderId="27" xfId="0" applyFont="1" applyFill="1" applyBorder="1" applyAlignment="1" applyProtection="1">
      <alignment horizontal="left" vertical="center" wrapText="1" indent="1"/>
    </xf>
    <xf numFmtId="0" fontId="8" fillId="3" borderId="28" xfId="0" applyFont="1" applyFill="1" applyBorder="1" applyAlignment="1" applyProtection="1">
      <alignment horizontal="left" vertical="center" wrapText="1" indent="1"/>
    </xf>
  </cellXfs>
  <cellStyles count="9">
    <cellStyle name="Обычный" xfId="0" builtinId="0"/>
    <cellStyle name="Обычный 2" xfId="1"/>
    <cellStyle name="Обычный 3" xfId="2"/>
    <cellStyle name="Обычный 4" xfId="3"/>
    <cellStyle name="Обычный 5" xfId="4"/>
    <cellStyle name="Обычный 6" xfId="5"/>
    <cellStyle name="Обычный 7" xfId="6"/>
    <cellStyle name="Обычный 8" xfId="8"/>
    <cellStyle name="Обычный 9 3" xfId="7"/>
  </cellStyles>
  <dxfs count="0"/>
  <tableStyles count="0" defaultTableStyle="TableStyleMedium2" defaultPivotStyle="PivotStyleMedium9"/>
  <colors>
    <mruColors>
      <color rgb="FF00FF00"/>
      <color rgb="FF66FF33"/>
      <color rgb="FFFF66CC"/>
      <color rgb="FF72E5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11</xdr:row>
      <xdr:rowOff>0</xdr:rowOff>
    </xdr:from>
    <xdr:to>
      <xdr:col>16</xdr:col>
      <xdr:colOff>134850</xdr:colOff>
      <xdr:row>42</xdr:row>
      <xdr:rowOff>11585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0" y="1905000"/>
          <a:ext cx="8516850" cy="85168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T85"/>
  <sheetViews>
    <sheetView tabSelected="1" view="pageBreakPreview" topLeftCell="A4" zoomScale="85" zoomScaleNormal="85" zoomScaleSheetLayoutView="85" workbookViewId="0">
      <selection activeCell="C14" sqref="C14"/>
    </sheetView>
  </sheetViews>
  <sheetFormatPr defaultColWidth="9.140625" defaultRowHeight="10.5" x14ac:dyDescent="0.25"/>
  <cols>
    <col min="1" max="1" width="3.85546875" style="6" customWidth="1"/>
    <col min="2" max="2" width="6.7109375" style="1" customWidth="1"/>
    <col min="3" max="3" width="27.7109375" style="2" customWidth="1"/>
    <col min="4" max="4" width="57.42578125" style="2" customWidth="1"/>
    <col min="5" max="5" width="18.42578125" style="3" customWidth="1"/>
    <col min="6" max="6" width="15.28515625" style="3" customWidth="1"/>
    <col min="7" max="7" width="10.28515625" style="4" customWidth="1"/>
    <col min="8" max="8" width="7.7109375" style="5" customWidth="1"/>
    <col min="9" max="9" width="10.7109375" style="5" customWidth="1"/>
    <col min="10" max="10" width="13.140625" style="5" customWidth="1"/>
    <col min="11" max="11" width="14.7109375" style="5" customWidth="1"/>
    <col min="12" max="13" width="11.28515625" style="5" customWidth="1"/>
    <col min="14" max="29" width="10.42578125" style="6" customWidth="1"/>
    <col min="30" max="60" width="6.28515625" style="6" hidden="1" customWidth="1"/>
    <col min="61" max="16384" width="9.140625" style="6"/>
  </cols>
  <sheetData>
    <row r="1" spans="1:72" s="140" customFormat="1" ht="15" customHeight="1" x14ac:dyDescent="0.25">
      <c r="B1" s="141"/>
      <c r="C1" s="142"/>
      <c r="D1" s="142"/>
      <c r="E1" s="143"/>
      <c r="F1" s="143"/>
      <c r="G1" s="144"/>
      <c r="H1" s="145"/>
      <c r="I1" s="145"/>
      <c r="J1" s="145"/>
      <c r="K1" s="145"/>
      <c r="L1" s="145"/>
      <c r="M1" s="145"/>
    </row>
    <row r="2" spans="1:72" s="140" customFormat="1" ht="15" customHeight="1" x14ac:dyDescent="0.25">
      <c r="B2" s="141"/>
      <c r="C2" s="142"/>
      <c r="D2" s="142"/>
      <c r="E2" s="143"/>
      <c r="F2" s="143"/>
      <c r="G2" s="144"/>
      <c r="H2" s="145"/>
      <c r="I2" s="145"/>
      <c r="J2" s="145"/>
      <c r="K2" s="145"/>
      <c r="L2" s="145"/>
      <c r="M2" s="145"/>
    </row>
    <row r="3" spans="1:72" s="146" customFormat="1" ht="15" customHeight="1" x14ac:dyDescent="0.25">
      <c r="B3" s="147"/>
      <c r="C3" s="147"/>
      <c r="L3" s="148"/>
    </row>
    <row r="4" spans="1:72" s="146" customFormat="1" ht="15" customHeight="1" x14ac:dyDescent="0.25">
      <c r="B4" s="147"/>
      <c r="C4" s="147"/>
      <c r="L4" s="148"/>
      <c r="U4" s="235"/>
      <c r="V4" s="235"/>
      <c r="W4" s="235"/>
      <c r="X4" s="235"/>
      <c r="Y4" s="235"/>
      <c r="Z4" s="235"/>
      <c r="AA4" s="235"/>
      <c r="AB4" s="235"/>
    </row>
    <row r="5" spans="1:72" s="146" customFormat="1" ht="15" customHeight="1" x14ac:dyDescent="0.25">
      <c r="B5" s="147"/>
      <c r="C5" s="147"/>
      <c r="L5" s="148"/>
      <c r="U5" s="235"/>
      <c r="V5" s="235"/>
      <c r="W5" s="235"/>
      <c r="X5" s="235"/>
      <c r="Y5" s="235"/>
      <c r="Z5" s="235"/>
      <c r="AA5" s="235"/>
      <c r="AB5" s="235"/>
    </row>
    <row r="6" spans="1:72" s="146" customFormat="1" ht="15" customHeight="1" x14ac:dyDescent="0.25">
      <c r="B6" s="147"/>
      <c r="C6" s="147"/>
      <c r="D6" s="147"/>
      <c r="E6" s="147"/>
      <c r="F6" s="147"/>
      <c r="G6" s="147"/>
      <c r="H6" s="147"/>
      <c r="I6" s="148"/>
      <c r="J6" s="148"/>
      <c r="K6" s="148"/>
      <c r="L6" s="148"/>
      <c r="M6" s="148"/>
      <c r="U6" s="235"/>
      <c r="V6" s="235"/>
      <c r="W6" s="235"/>
      <c r="X6" s="235"/>
      <c r="Y6" s="235"/>
      <c r="Z6" s="235"/>
      <c r="AA6" s="235"/>
      <c r="AB6" s="235"/>
    </row>
    <row r="7" spans="1:72" s="146" customFormat="1" ht="15" customHeight="1" x14ac:dyDescent="0.25">
      <c r="B7" s="147"/>
      <c r="C7" s="147"/>
      <c r="D7" s="147"/>
      <c r="E7" s="147"/>
      <c r="F7" s="147"/>
      <c r="G7" s="147"/>
      <c r="H7" s="147"/>
      <c r="I7" s="148"/>
      <c r="J7" s="148"/>
      <c r="K7" s="148"/>
      <c r="U7" s="235"/>
      <c r="V7" s="235"/>
      <c r="W7" s="235"/>
      <c r="X7" s="235"/>
      <c r="Y7" s="235"/>
      <c r="Z7" s="235"/>
    </row>
    <row r="8" spans="1:72" s="146" customFormat="1" ht="15" customHeight="1" x14ac:dyDescent="0.25">
      <c r="B8" s="147"/>
      <c r="C8" s="147"/>
      <c r="D8" s="147"/>
      <c r="E8" s="147"/>
      <c r="F8" s="147"/>
      <c r="G8" s="147"/>
      <c r="H8" s="147"/>
      <c r="I8" s="148"/>
      <c r="J8" s="148"/>
      <c r="K8" s="148"/>
      <c r="L8" s="148"/>
      <c r="M8" s="148"/>
    </row>
    <row r="9" spans="1:72" s="146" customFormat="1" ht="15" customHeight="1" x14ac:dyDescent="0.25">
      <c r="B9" s="147"/>
      <c r="C9" s="147"/>
      <c r="E9" s="147"/>
      <c r="F9" s="147"/>
      <c r="G9" s="147" t="s">
        <v>167</v>
      </c>
      <c r="H9" s="147"/>
      <c r="I9" s="148"/>
      <c r="J9" s="148"/>
      <c r="K9" s="148"/>
      <c r="L9" s="148"/>
      <c r="M9" s="148"/>
    </row>
    <row r="10" spans="1:72" s="146" customFormat="1" ht="15" customHeight="1" x14ac:dyDescent="0.25">
      <c r="B10" s="147"/>
      <c r="C10" s="147"/>
      <c r="E10" s="147"/>
      <c r="F10" s="147"/>
      <c r="G10" s="147"/>
      <c r="H10" s="147"/>
      <c r="I10" s="148"/>
      <c r="J10" s="148"/>
      <c r="K10" s="148"/>
      <c r="L10" s="148"/>
      <c r="M10" s="148"/>
    </row>
    <row r="11" spans="1:72" s="146" customFormat="1" ht="15" customHeight="1" x14ac:dyDescent="0.25">
      <c r="B11" s="147"/>
      <c r="D11" s="147" t="s">
        <v>168</v>
      </c>
      <c r="E11" s="147"/>
      <c r="F11" s="147"/>
      <c r="G11" s="147"/>
      <c r="H11" s="147"/>
      <c r="I11" s="148"/>
      <c r="J11" s="148"/>
      <c r="K11" s="148"/>
      <c r="L11" s="148"/>
      <c r="M11" s="148"/>
    </row>
    <row r="12" spans="1:72" s="146" customFormat="1" ht="15" customHeight="1" x14ac:dyDescent="0.25">
      <c r="B12" s="147"/>
      <c r="C12" s="147"/>
      <c r="D12" s="147"/>
      <c r="E12" s="147"/>
      <c r="F12" s="147"/>
      <c r="G12" s="147"/>
      <c r="H12" s="147"/>
      <c r="I12" s="148"/>
      <c r="J12" s="148"/>
      <c r="K12" s="148"/>
      <c r="L12" s="148"/>
      <c r="M12" s="148"/>
    </row>
    <row r="13" spans="1:72" s="149" customFormat="1" ht="15" customHeight="1" x14ac:dyDescent="0.25">
      <c r="B13" s="150"/>
      <c r="C13" s="151" t="s">
        <v>56</v>
      </c>
      <c r="D13" s="152"/>
      <c r="E13" s="152"/>
      <c r="F13" s="152"/>
      <c r="G13" s="152"/>
      <c r="H13" s="152"/>
      <c r="I13" s="152"/>
      <c r="J13" s="153"/>
      <c r="K13" s="153"/>
      <c r="L13" s="153"/>
      <c r="M13" s="153"/>
    </row>
    <row r="14" spans="1:72" s="7" customFormat="1" ht="22.9" customHeight="1" thickBot="1" x14ac:dyDescent="0.3">
      <c r="B14" s="136"/>
      <c r="C14" s="151" t="s">
        <v>170</v>
      </c>
      <c r="D14" s="152"/>
      <c r="E14" s="137"/>
      <c r="F14" s="137"/>
      <c r="G14" s="137"/>
      <c r="H14" s="137"/>
      <c r="I14" s="137"/>
      <c r="J14" s="137"/>
      <c r="K14" s="137"/>
      <c r="L14" s="137"/>
      <c r="M14" s="137"/>
    </row>
    <row r="15" spans="1:72" s="53" customFormat="1" ht="25.15" customHeight="1" thickBot="1" x14ac:dyDescent="0.3">
      <c r="A15" s="54"/>
      <c r="B15" s="263" t="s">
        <v>0</v>
      </c>
      <c r="C15" s="265" t="s">
        <v>23</v>
      </c>
      <c r="D15" s="266"/>
      <c r="E15" s="269" t="s">
        <v>24</v>
      </c>
      <c r="F15" s="269"/>
      <c r="G15" s="269"/>
      <c r="H15" s="250" t="s">
        <v>12</v>
      </c>
      <c r="I15" s="251"/>
      <c r="J15" s="252"/>
      <c r="K15" s="255" t="s">
        <v>58</v>
      </c>
      <c r="L15" s="257" t="s">
        <v>61</v>
      </c>
      <c r="M15" s="255" t="s">
        <v>59</v>
      </c>
      <c r="N15" s="253" t="s">
        <v>169</v>
      </c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4"/>
      <c r="AD15" s="253" t="s">
        <v>110</v>
      </c>
      <c r="AE15" s="253"/>
      <c r="AF15" s="253"/>
      <c r="AG15" s="253"/>
      <c r="AH15" s="253"/>
      <c r="AI15" s="253"/>
      <c r="AJ15" s="253"/>
      <c r="AK15" s="253"/>
      <c r="AL15" s="253"/>
      <c r="AM15" s="253"/>
      <c r="AN15" s="253"/>
      <c r="AO15" s="253"/>
      <c r="AP15" s="253"/>
      <c r="AQ15" s="253"/>
      <c r="AR15" s="253"/>
      <c r="AS15" s="253"/>
      <c r="AT15" s="253"/>
      <c r="AU15" s="253"/>
      <c r="AV15" s="253"/>
      <c r="AW15" s="253"/>
      <c r="AX15" s="253"/>
      <c r="AY15" s="253"/>
      <c r="AZ15" s="253"/>
      <c r="BA15" s="253"/>
      <c r="BB15" s="253"/>
      <c r="BC15" s="253"/>
      <c r="BD15" s="253"/>
      <c r="BE15" s="253"/>
      <c r="BF15" s="253"/>
      <c r="BG15" s="253"/>
      <c r="BH15" s="254"/>
      <c r="BI15" s="104"/>
      <c r="BJ15" s="104"/>
      <c r="BK15" s="104"/>
      <c r="BL15" s="104"/>
      <c r="BM15" s="104"/>
      <c r="BN15" s="104"/>
      <c r="BO15" s="104"/>
      <c r="BP15" s="104"/>
      <c r="BQ15" s="104"/>
      <c r="BR15" s="104"/>
      <c r="BS15" s="104"/>
      <c r="BT15" s="104"/>
    </row>
    <row r="16" spans="1:72" ht="49.15" customHeight="1" thickBot="1" x14ac:dyDescent="0.3">
      <c r="A16" s="20"/>
      <c r="B16" s="264"/>
      <c r="C16" s="267"/>
      <c r="D16" s="268"/>
      <c r="E16" s="49" t="s">
        <v>28</v>
      </c>
      <c r="F16" s="49" t="s">
        <v>30</v>
      </c>
      <c r="G16" s="49" t="s">
        <v>39</v>
      </c>
      <c r="H16" s="49" t="s">
        <v>55</v>
      </c>
      <c r="I16" s="50" t="s">
        <v>57</v>
      </c>
      <c r="J16" s="50" t="s">
        <v>166</v>
      </c>
      <c r="K16" s="256"/>
      <c r="L16" s="258"/>
      <c r="M16" s="256"/>
      <c r="N16" s="231" t="s">
        <v>3</v>
      </c>
      <c r="O16" s="51" t="s">
        <v>1</v>
      </c>
      <c r="P16" s="51" t="s">
        <v>2</v>
      </c>
      <c r="Q16" s="51" t="s">
        <v>4</v>
      </c>
      <c r="R16" s="51" t="s">
        <v>5</v>
      </c>
      <c r="S16" s="51" t="s">
        <v>6</v>
      </c>
      <c r="T16" s="224" t="s">
        <v>7</v>
      </c>
      <c r="U16" s="224" t="s">
        <v>8</v>
      </c>
      <c r="V16" s="224" t="s">
        <v>9</v>
      </c>
      <c r="W16" s="51" t="s">
        <v>10</v>
      </c>
      <c r="X16" s="51" t="s">
        <v>11</v>
      </c>
      <c r="Y16" s="51" t="s">
        <v>36</v>
      </c>
      <c r="Z16" s="51" t="s">
        <v>37</v>
      </c>
      <c r="AA16" s="224" t="s">
        <v>38</v>
      </c>
      <c r="AB16" s="224" t="s">
        <v>31</v>
      </c>
      <c r="AC16" s="105" t="s">
        <v>160</v>
      </c>
      <c r="AD16" s="43" t="s">
        <v>3</v>
      </c>
      <c r="AE16" s="51" t="s">
        <v>1</v>
      </c>
      <c r="AF16" s="51" t="s">
        <v>2</v>
      </c>
      <c r="AG16" s="51" t="s">
        <v>4</v>
      </c>
      <c r="AH16" s="51" t="s">
        <v>5</v>
      </c>
      <c r="AI16" s="51" t="s">
        <v>6</v>
      </c>
      <c r="AJ16" s="51" t="s">
        <v>7</v>
      </c>
      <c r="AK16" s="52" t="s">
        <v>8</v>
      </c>
      <c r="AL16" s="51" t="s">
        <v>9</v>
      </c>
      <c r="AM16" s="51" t="s">
        <v>10</v>
      </c>
      <c r="AN16" s="51" t="s">
        <v>11</v>
      </c>
      <c r="AO16" s="51" t="s">
        <v>36</v>
      </c>
      <c r="AP16" s="51" t="s">
        <v>37</v>
      </c>
      <c r="AQ16" s="51" t="s">
        <v>38</v>
      </c>
      <c r="AR16" s="52" t="s">
        <v>31</v>
      </c>
      <c r="AS16" s="51" t="s">
        <v>32</v>
      </c>
      <c r="AT16" s="51" t="s">
        <v>33</v>
      </c>
      <c r="AU16" s="51" t="s">
        <v>34</v>
      </c>
      <c r="AV16" s="51" t="s">
        <v>13</v>
      </c>
      <c r="AW16" s="51" t="s">
        <v>14</v>
      </c>
      <c r="AX16" s="51" t="s">
        <v>15</v>
      </c>
      <c r="AY16" s="52" t="s">
        <v>16</v>
      </c>
      <c r="AZ16" s="51" t="s">
        <v>17</v>
      </c>
      <c r="BA16" s="51" t="s">
        <v>18</v>
      </c>
      <c r="BB16" s="51" t="s">
        <v>19</v>
      </c>
      <c r="BC16" s="51" t="s">
        <v>20</v>
      </c>
      <c r="BD16" s="51" t="s">
        <v>21</v>
      </c>
      <c r="BE16" s="51" t="s">
        <v>22</v>
      </c>
      <c r="BF16" s="52" t="s">
        <v>35</v>
      </c>
      <c r="BG16" s="51" t="s">
        <v>108</v>
      </c>
      <c r="BH16" s="105" t="s">
        <v>112</v>
      </c>
    </row>
    <row r="17" spans="1:60" s="20" customFormat="1" ht="10.15" customHeight="1" x14ac:dyDescent="0.25">
      <c r="B17" s="106"/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  <c r="AF17" s="42"/>
      <c r="AG17" s="42"/>
      <c r="AH17" s="42"/>
      <c r="AI17" s="42"/>
      <c r="AJ17" s="42"/>
      <c r="AK17" s="42"/>
      <c r="AL17" s="42"/>
      <c r="AM17" s="42"/>
      <c r="AN17" s="42"/>
      <c r="AO17" s="42"/>
      <c r="AP17" s="42"/>
      <c r="AQ17" s="42"/>
      <c r="AR17" s="42"/>
      <c r="AS17" s="42"/>
      <c r="AT17" s="42"/>
      <c r="AU17" s="42"/>
      <c r="AV17" s="42"/>
      <c r="AW17" s="42"/>
      <c r="AX17" s="42"/>
      <c r="AY17" s="42"/>
      <c r="AZ17" s="42"/>
      <c r="BA17" s="42"/>
      <c r="BB17" s="42"/>
      <c r="BC17" s="42"/>
      <c r="BD17" s="42"/>
      <c r="BE17" s="42"/>
      <c r="BF17" s="42"/>
      <c r="BG17" s="42"/>
      <c r="BH17" s="42"/>
    </row>
    <row r="18" spans="1:60" s="7" customFormat="1" ht="24" customHeight="1" x14ac:dyDescent="0.25">
      <c r="A18" s="20"/>
      <c r="B18" s="38" t="s">
        <v>40</v>
      </c>
      <c r="C18" s="248"/>
      <c r="D18" s="249"/>
      <c r="E18" s="24"/>
      <c r="F18" s="9"/>
      <c r="G18" s="25"/>
      <c r="H18" s="46"/>
      <c r="I18" s="47"/>
      <c r="J18" s="58"/>
      <c r="K18" s="69"/>
      <c r="L18" s="66"/>
      <c r="M18" s="63"/>
      <c r="N18" s="225"/>
      <c r="O18" s="12"/>
      <c r="P18" s="12"/>
      <c r="Q18" s="12"/>
      <c r="R18" s="12"/>
      <c r="S18" s="12"/>
      <c r="T18" s="225"/>
      <c r="U18" s="225"/>
      <c r="V18" s="225"/>
      <c r="W18" s="12"/>
      <c r="X18" s="12"/>
      <c r="Y18" s="12"/>
      <c r="Z18" s="12"/>
      <c r="AA18" s="225"/>
      <c r="AB18" s="225"/>
      <c r="AC18" s="109"/>
      <c r="AD18" s="39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09"/>
    </row>
    <row r="19" spans="1:60" s="7" customFormat="1" ht="19.899999999999999" customHeight="1" x14ac:dyDescent="0.25">
      <c r="B19" s="21" t="s">
        <v>41</v>
      </c>
      <c r="C19" s="259"/>
      <c r="D19" s="260"/>
      <c r="E19" s="210"/>
      <c r="F19" s="211"/>
      <c r="G19" s="212"/>
      <c r="H19" s="213"/>
      <c r="I19" s="214"/>
      <c r="J19" s="60"/>
      <c r="K19" s="86"/>
      <c r="L19" s="87"/>
      <c r="M19" s="215"/>
      <c r="N19" s="227"/>
      <c r="O19" s="91"/>
      <c r="P19" s="91"/>
      <c r="Q19" s="15"/>
      <c r="R19" s="15"/>
      <c r="S19" s="15"/>
      <c r="T19" s="226"/>
      <c r="U19" s="226"/>
      <c r="V19" s="226"/>
      <c r="W19" s="15"/>
      <c r="X19" s="15"/>
      <c r="Y19" s="15"/>
      <c r="Z19" s="15"/>
      <c r="AA19" s="226"/>
      <c r="AB19" s="227"/>
      <c r="AC19" s="115"/>
      <c r="AD19" s="91"/>
      <c r="AE19" s="91"/>
      <c r="AF19" s="91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216"/>
    </row>
    <row r="20" spans="1:60" s="7" customFormat="1" ht="24" customHeight="1" x14ac:dyDescent="0.25">
      <c r="B20" s="21" t="s">
        <v>42</v>
      </c>
      <c r="C20" s="259"/>
      <c r="D20" s="260"/>
      <c r="E20" s="210"/>
      <c r="F20" s="210"/>
      <c r="G20" s="217"/>
      <c r="H20" s="213"/>
      <c r="I20" s="214"/>
      <c r="J20" s="60"/>
      <c r="K20" s="86"/>
      <c r="L20" s="87"/>
      <c r="M20" s="215"/>
      <c r="N20" s="227"/>
      <c r="O20" s="91"/>
      <c r="P20" s="91"/>
      <c r="Q20" s="91"/>
      <c r="R20" s="91"/>
      <c r="S20" s="91"/>
      <c r="T20" s="227"/>
      <c r="U20" s="227"/>
      <c r="V20" s="227"/>
      <c r="W20" s="91"/>
      <c r="X20" s="91"/>
      <c r="Y20" s="91"/>
      <c r="Z20" s="15"/>
      <c r="AA20" s="226"/>
      <c r="AB20" s="227"/>
      <c r="AC20" s="115"/>
      <c r="AD20" s="91"/>
      <c r="AE20" s="91"/>
      <c r="AF20" s="91"/>
      <c r="AG20" s="91"/>
      <c r="AH20" s="91"/>
      <c r="AI20" s="91"/>
      <c r="AJ20" s="91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218"/>
    </row>
    <row r="21" spans="1:60" s="7" customFormat="1" ht="14.25" customHeight="1" x14ac:dyDescent="0.25">
      <c r="B21" s="21" t="s">
        <v>43</v>
      </c>
      <c r="C21" s="261"/>
      <c r="D21" s="262"/>
      <c r="E21" s="211"/>
      <c r="F21" s="211"/>
      <c r="G21" s="217"/>
      <c r="H21" s="213"/>
      <c r="I21" s="214"/>
      <c r="J21" s="60"/>
      <c r="K21" s="86"/>
      <c r="L21" s="87"/>
      <c r="M21" s="215"/>
      <c r="N21" s="227"/>
      <c r="O21" s="15"/>
      <c r="P21" s="15"/>
      <c r="Q21" s="15"/>
      <c r="R21" s="91"/>
      <c r="S21" s="15"/>
      <c r="T21" s="226"/>
      <c r="U21" s="227"/>
      <c r="V21" s="227"/>
      <c r="W21" s="91"/>
      <c r="X21" s="15"/>
      <c r="Y21" s="15"/>
      <c r="Z21" s="15"/>
      <c r="AA21" s="226"/>
      <c r="AB21" s="227"/>
      <c r="AC21" s="115"/>
      <c r="AD21" s="91"/>
      <c r="AE21" s="15"/>
      <c r="AF21" s="15"/>
      <c r="AG21" s="15"/>
      <c r="AH21" s="91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218"/>
    </row>
    <row r="22" spans="1:60" s="7" customFormat="1" ht="24" customHeight="1" x14ac:dyDescent="0.25">
      <c r="A22" s="20"/>
      <c r="B22" s="38" t="s">
        <v>48</v>
      </c>
      <c r="C22" s="248"/>
      <c r="D22" s="249"/>
      <c r="E22" s="24"/>
      <c r="F22" s="9"/>
      <c r="G22" s="25"/>
      <c r="H22" s="46"/>
      <c r="I22" s="47"/>
      <c r="J22" s="58"/>
      <c r="K22" s="69"/>
      <c r="L22" s="66"/>
      <c r="M22" s="63"/>
      <c r="N22" s="225"/>
      <c r="O22" s="12"/>
      <c r="P22" s="12"/>
      <c r="Q22" s="12"/>
      <c r="R22" s="12"/>
      <c r="S22" s="12"/>
      <c r="T22" s="225"/>
      <c r="U22" s="225"/>
      <c r="V22" s="225"/>
      <c r="W22" s="12"/>
      <c r="X22" s="12"/>
      <c r="Y22" s="12"/>
      <c r="Z22" s="12"/>
      <c r="AA22" s="225"/>
      <c r="AB22" s="225"/>
      <c r="AC22" s="109"/>
      <c r="AD22" s="39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09"/>
    </row>
    <row r="23" spans="1:60" s="7" customFormat="1" ht="24" customHeight="1" x14ac:dyDescent="0.25">
      <c r="B23" s="21" t="s">
        <v>49</v>
      </c>
      <c r="C23" s="259"/>
      <c r="D23" s="260"/>
      <c r="E23" s="210"/>
      <c r="F23" s="71"/>
      <c r="G23" s="217"/>
      <c r="H23" s="213"/>
      <c r="I23" s="214"/>
      <c r="J23" s="60"/>
      <c r="K23" s="86"/>
      <c r="L23" s="87"/>
      <c r="M23" s="215"/>
      <c r="N23" s="227"/>
      <c r="O23" s="15"/>
      <c r="P23" s="15"/>
      <c r="Q23" s="15"/>
      <c r="R23" s="15"/>
      <c r="S23" s="15"/>
      <c r="T23" s="226"/>
      <c r="U23" s="226"/>
      <c r="V23" s="226"/>
      <c r="W23" s="15"/>
      <c r="X23" s="15"/>
      <c r="Y23" s="15"/>
      <c r="Z23" s="15"/>
      <c r="AA23" s="226"/>
      <c r="AB23" s="227"/>
      <c r="AC23" s="115"/>
      <c r="AD23" s="223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11"/>
      <c r="BA23" s="11"/>
      <c r="BB23" s="11"/>
      <c r="BC23" s="11"/>
      <c r="BD23" s="11"/>
      <c r="BE23" s="11"/>
      <c r="BF23" s="11"/>
      <c r="BG23" s="11"/>
      <c r="BH23" s="216"/>
    </row>
    <row r="24" spans="1:60" s="7" customFormat="1" ht="19.899999999999999" customHeight="1" x14ac:dyDescent="0.25">
      <c r="B24" s="21" t="s">
        <v>50</v>
      </c>
      <c r="C24" s="259"/>
      <c r="D24" s="260"/>
      <c r="E24" s="210"/>
      <c r="F24" s="71"/>
      <c r="G24" s="217"/>
      <c r="H24" s="213"/>
      <c r="I24" s="214"/>
      <c r="J24" s="60"/>
      <c r="K24" s="86"/>
      <c r="L24" s="87"/>
      <c r="M24" s="215"/>
      <c r="N24" s="227"/>
      <c r="O24" s="15"/>
      <c r="P24" s="15"/>
      <c r="Q24" s="15"/>
      <c r="R24" s="15"/>
      <c r="S24" s="15"/>
      <c r="T24" s="226"/>
      <c r="U24" s="226"/>
      <c r="V24" s="226"/>
      <c r="W24" s="15"/>
      <c r="X24" s="15"/>
      <c r="Y24" s="15"/>
      <c r="Z24" s="15"/>
      <c r="AA24" s="226"/>
      <c r="AB24" s="227"/>
      <c r="AC24" s="115"/>
      <c r="AD24" s="91"/>
      <c r="AE24" s="15"/>
      <c r="AF24" s="15"/>
      <c r="AG24" s="11"/>
      <c r="AH24" s="11"/>
      <c r="AI24" s="11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216"/>
    </row>
    <row r="25" spans="1:60" s="7" customFormat="1" ht="28.5" customHeight="1" x14ac:dyDescent="0.25">
      <c r="B25" s="21" t="s">
        <v>51</v>
      </c>
      <c r="C25" s="259"/>
      <c r="D25" s="260"/>
      <c r="E25" s="28"/>
      <c r="F25" s="71"/>
      <c r="G25" s="217"/>
      <c r="H25" s="213"/>
      <c r="I25" s="214"/>
      <c r="J25" s="60"/>
      <c r="K25" s="86"/>
      <c r="L25" s="87"/>
      <c r="M25" s="215"/>
      <c r="N25" s="227"/>
      <c r="O25" s="15"/>
      <c r="P25" s="15"/>
      <c r="Q25" s="15"/>
      <c r="R25" s="15"/>
      <c r="S25" s="15"/>
      <c r="T25" s="226"/>
      <c r="U25" s="226"/>
      <c r="V25" s="226"/>
      <c r="W25" s="15"/>
      <c r="X25" s="15"/>
      <c r="Y25" s="15"/>
      <c r="Z25" s="15"/>
      <c r="AA25" s="226"/>
      <c r="AB25" s="227"/>
      <c r="AC25" s="115"/>
      <c r="AD25" s="91"/>
      <c r="AE25" s="15"/>
      <c r="AF25" s="15"/>
      <c r="AG25" s="15"/>
      <c r="AH25" s="15"/>
      <c r="AI25" s="11"/>
      <c r="AJ25" s="15"/>
      <c r="AK25" s="15"/>
      <c r="AL25" s="11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216"/>
    </row>
    <row r="26" spans="1:60" s="7" customFormat="1" ht="21" customHeight="1" x14ac:dyDescent="0.25">
      <c r="B26" s="21" t="s">
        <v>165</v>
      </c>
      <c r="C26" s="261"/>
      <c r="D26" s="262"/>
      <c r="E26" s="28"/>
      <c r="F26" s="71"/>
      <c r="G26" s="217"/>
      <c r="H26" s="213"/>
      <c r="I26" s="214"/>
      <c r="J26" s="60"/>
      <c r="K26" s="86"/>
      <c r="L26" s="87"/>
      <c r="M26" s="215"/>
      <c r="N26" s="227"/>
      <c r="O26" s="15"/>
      <c r="P26" s="15"/>
      <c r="Q26" s="15"/>
      <c r="R26" s="15"/>
      <c r="S26" s="15"/>
      <c r="T26" s="226"/>
      <c r="U26" s="226"/>
      <c r="V26" s="226"/>
      <c r="W26" s="15"/>
      <c r="X26" s="15"/>
      <c r="Y26" s="15"/>
      <c r="Z26" s="15"/>
      <c r="AA26" s="226"/>
      <c r="AB26" s="227"/>
      <c r="AC26" s="115"/>
      <c r="AD26" s="91"/>
      <c r="AE26" s="15"/>
      <c r="AF26" s="15"/>
      <c r="AG26" s="15"/>
      <c r="AH26" s="15"/>
      <c r="AI26" s="15"/>
      <c r="AJ26" s="11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216"/>
    </row>
    <row r="27" spans="1:60" ht="19.899999999999999" customHeight="1" x14ac:dyDescent="0.25">
      <c r="A27" s="20"/>
      <c r="B27" s="198" t="s">
        <v>70</v>
      </c>
      <c r="C27" s="271"/>
      <c r="D27" s="272"/>
      <c r="E27" s="163"/>
      <c r="F27" s="164"/>
      <c r="G27" s="164"/>
      <c r="H27" s="199"/>
      <c r="I27" s="200"/>
      <c r="J27" s="201"/>
      <c r="K27" s="166"/>
      <c r="L27" s="167"/>
      <c r="M27" s="202"/>
      <c r="N27" s="227"/>
      <c r="O27" s="16"/>
      <c r="P27" s="16"/>
      <c r="Q27" s="16"/>
      <c r="R27" s="16"/>
      <c r="S27" s="16"/>
      <c r="T27" s="226"/>
      <c r="U27" s="226"/>
      <c r="V27" s="226"/>
      <c r="W27" s="16"/>
      <c r="X27" s="16"/>
      <c r="Y27" s="16"/>
      <c r="Z27" s="16"/>
      <c r="AA27" s="226"/>
      <c r="AB27" s="227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20"/>
    </row>
    <row r="28" spans="1:60" ht="19.899999999999999" customHeight="1" x14ac:dyDescent="0.25">
      <c r="A28" s="20"/>
      <c r="B28" s="203" t="s">
        <v>71</v>
      </c>
      <c r="C28" s="238"/>
      <c r="D28" s="239"/>
      <c r="E28" s="210"/>
      <c r="F28" s="170"/>
      <c r="G28" s="171"/>
      <c r="H28" s="204"/>
      <c r="I28" s="205"/>
      <c r="J28" s="206"/>
      <c r="K28" s="177"/>
      <c r="L28" s="207"/>
      <c r="M28" s="174"/>
      <c r="N28" s="227"/>
      <c r="O28" s="15"/>
      <c r="P28" s="15"/>
      <c r="Q28" s="15"/>
      <c r="R28" s="15"/>
      <c r="S28" s="15"/>
      <c r="T28" s="226"/>
      <c r="U28" s="226"/>
      <c r="V28" s="226"/>
      <c r="W28" s="15"/>
      <c r="X28" s="15"/>
      <c r="Y28" s="15"/>
      <c r="Z28" s="15"/>
      <c r="AA28" s="226"/>
      <c r="AB28" s="227"/>
      <c r="AC28" s="115"/>
      <c r="AD28" s="14"/>
      <c r="AE28" s="13">
        <v>1.74</v>
      </c>
      <c r="AF28" s="13"/>
      <c r="AG28" s="13"/>
      <c r="AH28" s="13"/>
      <c r="AI28" s="13"/>
      <c r="AJ28" s="13"/>
      <c r="AK28" s="14"/>
      <c r="AL28" s="13"/>
      <c r="AM28" s="13"/>
      <c r="AN28" s="13"/>
      <c r="AO28" s="13"/>
      <c r="AP28" s="13"/>
      <c r="AQ28" s="13"/>
      <c r="AR28" s="14"/>
      <c r="AS28" s="13"/>
      <c r="AT28" s="19">
        <f>SUM(N28:AS28)</f>
        <v>1.74</v>
      </c>
      <c r="AU28" s="20"/>
    </row>
    <row r="29" spans="1:60" ht="25.5" customHeight="1" x14ac:dyDescent="0.25">
      <c r="A29" s="20"/>
      <c r="B29" s="203" t="s">
        <v>72</v>
      </c>
      <c r="C29" s="238"/>
      <c r="D29" s="239"/>
      <c r="E29" s="208"/>
      <c r="F29" s="209"/>
      <c r="G29" s="171"/>
      <c r="H29" s="204"/>
      <c r="I29" s="205"/>
      <c r="J29" s="206"/>
      <c r="K29" s="177"/>
      <c r="L29" s="207"/>
      <c r="M29" s="174"/>
      <c r="N29" s="232"/>
      <c r="O29" s="15"/>
      <c r="P29" s="15"/>
      <c r="Q29" s="15"/>
      <c r="R29" s="15"/>
      <c r="S29" s="15"/>
      <c r="T29" s="226"/>
      <c r="U29" s="226"/>
      <c r="V29" s="226"/>
      <c r="W29" s="15"/>
      <c r="X29" s="15"/>
      <c r="Y29" s="15"/>
      <c r="Z29" s="15"/>
      <c r="AA29" s="226"/>
      <c r="AB29" s="232"/>
      <c r="AC29" s="115"/>
      <c r="AD29" s="33"/>
      <c r="AE29" s="32"/>
      <c r="AF29" s="32"/>
      <c r="AG29" s="32">
        <v>0.82</v>
      </c>
      <c r="AH29" s="32"/>
      <c r="AI29" s="32"/>
      <c r="AJ29" s="32"/>
      <c r="AK29" s="33"/>
      <c r="AL29" s="32"/>
      <c r="AM29" s="32"/>
      <c r="AN29" s="32"/>
      <c r="AO29" s="32"/>
      <c r="AP29" s="32"/>
      <c r="AQ29" s="32"/>
      <c r="AR29" s="33"/>
      <c r="AS29" s="32"/>
      <c r="AT29" s="19">
        <f>SUM(N29:AS29)</f>
        <v>0.82</v>
      </c>
      <c r="AU29" s="20"/>
    </row>
    <row r="30" spans="1:60" ht="19.899999999999999" customHeight="1" x14ac:dyDescent="0.25">
      <c r="A30" s="20"/>
      <c r="B30" s="203" t="s">
        <v>73</v>
      </c>
      <c r="C30" s="273"/>
      <c r="D30" s="274"/>
      <c r="E30" s="208"/>
      <c r="F30" s="209"/>
      <c r="G30" s="171"/>
      <c r="H30" s="204"/>
      <c r="I30" s="205"/>
      <c r="J30" s="206"/>
      <c r="K30" s="177"/>
      <c r="L30" s="207"/>
      <c r="M30" s="174"/>
      <c r="N30" s="232"/>
      <c r="O30" s="15"/>
      <c r="P30" s="15"/>
      <c r="Q30" s="15"/>
      <c r="R30" s="15"/>
      <c r="S30" s="15"/>
      <c r="T30" s="226"/>
      <c r="U30" s="226"/>
      <c r="V30" s="226"/>
      <c r="W30" s="15"/>
      <c r="X30" s="15"/>
      <c r="Y30" s="15"/>
      <c r="Z30" s="15"/>
      <c r="AA30" s="226"/>
      <c r="AB30" s="232"/>
      <c r="AC30" s="115"/>
      <c r="AD30" s="36"/>
      <c r="AE30" s="183"/>
      <c r="AF30" s="32"/>
      <c r="AG30" s="32"/>
      <c r="AH30" s="32">
        <v>11.21</v>
      </c>
      <c r="AI30" s="32">
        <v>10</v>
      </c>
      <c r="AJ30" s="32"/>
      <c r="AK30" s="33"/>
      <c r="AL30" s="32"/>
      <c r="AM30" s="32"/>
      <c r="AN30" s="32"/>
      <c r="AO30" s="32"/>
      <c r="AP30" s="32"/>
      <c r="AQ30" s="32"/>
      <c r="AR30" s="33"/>
      <c r="AS30" s="32"/>
      <c r="AT30" s="19">
        <f>SUM(N30:AS30)</f>
        <v>21.21</v>
      </c>
      <c r="AU30" s="20"/>
    </row>
    <row r="31" spans="1:60" s="7" customFormat="1" ht="24" customHeight="1" x14ac:dyDescent="0.25">
      <c r="A31" s="20"/>
      <c r="B31" s="38" t="s">
        <v>74</v>
      </c>
      <c r="C31" s="248"/>
      <c r="D31" s="249"/>
      <c r="E31" s="24"/>
      <c r="F31" s="9"/>
      <c r="G31" s="25"/>
      <c r="H31" s="46"/>
      <c r="I31" s="47"/>
      <c r="J31" s="58"/>
      <c r="K31" s="69"/>
      <c r="L31" s="66"/>
      <c r="M31" s="63"/>
      <c r="N31" s="225"/>
      <c r="O31" s="12"/>
      <c r="P31" s="12"/>
      <c r="Q31" s="12"/>
      <c r="R31" s="12"/>
      <c r="S31" s="12"/>
      <c r="T31" s="225"/>
      <c r="U31" s="225"/>
      <c r="V31" s="225"/>
      <c r="W31" s="12"/>
      <c r="X31" s="12"/>
      <c r="Y31" s="12"/>
      <c r="Z31" s="12"/>
      <c r="AA31" s="225"/>
      <c r="AB31" s="225"/>
      <c r="AC31" s="109"/>
      <c r="AD31" s="39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  <c r="BD31" s="12"/>
      <c r="BE31" s="12"/>
      <c r="BF31" s="12"/>
      <c r="BG31" s="12"/>
      <c r="BH31" s="109"/>
    </row>
    <row r="32" spans="1:60" s="7" customFormat="1" ht="19.899999999999999" customHeight="1" x14ac:dyDescent="0.25">
      <c r="B32" s="21" t="s">
        <v>75</v>
      </c>
      <c r="C32" s="259"/>
      <c r="D32" s="260"/>
      <c r="E32" s="210"/>
      <c r="F32" s="71"/>
      <c r="G32" s="217"/>
      <c r="H32" s="213"/>
      <c r="I32" s="214"/>
      <c r="J32" s="60"/>
      <c r="K32" s="86"/>
      <c r="L32" s="87"/>
      <c r="M32" s="215"/>
      <c r="N32" s="227"/>
      <c r="O32" s="15"/>
      <c r="P32" s="15"/>
      <c r="Q32" s="15"/>
      <c r="R32" s="15"/>
      <c r="S32" s="15"/>
      <c r="T32" s="226"/>
      <c r="U32" s="226"/>
      <c r="V32" s="226"/>
      <c r="W32" s="15"/>
      <c r="X32" s="15"/>
      <c r="Y32" s="15"/>
      <c r="Z32" s="15"/>
      <c r="AA32" s="226"/>
      <c r="AB32" s="227"/>
      <c r="AC32" s="115"/>
      <c r="AD32" s="91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1"/>
      <c r="AP32" s="15"/>
      <c r="AQ32" s="11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216"/>
    </row>
    <row r="33" spans="1:60" s="7" customFormat="1" ht="26.25" customHeight="1" x14ac:dyDescent="0.25">
      <c r="B33" s="21" t="s">
        <v>76</v>
      </c>
      <c r="C33" s="259"/>
      <c r="D33" s="260"/>
      <c r="E33" s="30"/>
      <c r="F33" s="219"/>
      <c r="G33" s="217"/>
      <c r="H33" s="213"/>
      <c r="I33" s="214"/>
      <c r="J33" s="60"/>
      <c r="K33" s="86"/>
      <c r="L33" s="87"/>
      <c r="M33" s="215"/>
      <c r="N33" s="227"/>
      <c r="O33" s="15"/>
      <c r="P33" s="15"/>
      <c r="Q33" s="15"/>
      <c r="R33" s="15"/>
      <c r="S33" s="15"/>
      <c r="T33" s="226"/>
      <c r="U33" s="226"/>
      <c r="V33" s="226"/>
      <c r="W33" s="15"/>
      <c r="X33" s="15"/>
      <c r="Y33" s="15"/>
      <c r="Z33" s="15"/>
      <c r="AA33" s="226"/>
      <c r="AB33" s="227"/>
      <c r="AC33" s="115"/>
      <c r="AD33" s="220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5"/>
      <c r="AP33" s="34"/>
      <c r="AQ33" s="35"/>
      <c r="AR33" s="34"/>
      <c r="AS33" s="34"/>
      <c r="AT33" s="34"/>
      <c r="AU33" s="34"/>
      <c r="AV33" s="34"/>
      <c r="AW33" s="34"/>
      <c r="AX33" s="34"/>
      <c r="AY33" s="34"/>
      <c r="AZ33" s="34"/>
      <c r="BA33" s="34"/>
      <c r="BB33" s="34"/>
      <c r="BC33" s="34"/>
      <c r="BD33" s="34"/>
      <c r="BE33" s="34"/>
      <c r="BF33" s="34"/>
      <c r="BG33" s="34"/>
      <c r="BH33" s="216"/>
    </row>
    <row r="34" spans="1:60" s="7" customFormat="1" ht="19.899999999999999" customHeight="1" x14ac:dyDescent="0.25">
      <c r="B34" s="21" t="s">
        <v>77</v>
      </c>
      <c r="C34" s="280"/>
      <c r="D34" s="281"/>
      <c r="E34" s="75"/>
      <c r="F34" s="71"/>
      <c r="G34" s="217"/>
      <c r="H34" s="78"/>
      <c r="I34" s="74"/>
      <c r="J34" s="60"/>
      <c r="K34" s="86"/>
      <c r="L34" s="87"/>
      <c r="M34" s="215"/>
      <c r="N34" s="227"/>
      <c r="O34" s="15"/>
      <c r="P34" s="15"/>
      <c r="Q34" s="15"/>
      <c r="R34" s="15"/>
      <c r="S34" s="15"/>
      <c r="T34" s="226"/>
      <c r="U34" s="226"/>
      <c r="V34" s="226"/>
      <c r="W34" s="15"/>
      <c r="X34" s="15"/>
      <c r="Y34" s="15"/>
      <c r="Z34" s="15"/>
      <c r="AA34" s="226"/>
      <c r="AB34" s="227"/>
      <c r="AC34" s="115"/>
      <c r="AD34" s="220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5"/>
      <c r="AQ34" s="35"/>
      <c r="AR34" s="35"/>
      <c r="AS34" s="35"/>
      <c r="AT34" s="34"/>
      <c r="AU34" s="34"/>
      <c r="AV34" s="34"/>
      <c r="AW34" s="34"/>
      <c r="AX34" s="34"/>
      <c r="AY34" s="34"/>
      <c r="AZ34" s="34"/>
      <c r="BA34" s="34"/>
      <c r="BB34" s="34"/>
      <c r="BC34" s="34"/>
      <c r="BD34" s="34"/>
      <c r="BE34" s="34"/>
      <c r="BF34" s="34"/>
      <c r="BG34" s="34"/>
      <c r="BH34" s="216"/>
    </row>
    <row r="35" spans="1:60" s="7" customFormat="1" ht="24" customHeight="1" x14ac:dyDescent="0.25">
      <c r="A35" s="20"/>
      <c r="B35" s="38" t="s">
        <v>80</v>
      </c>
      <c r="C35" s="248"/>
      <c r="D35" s="249"/>
      <c r="E35" s="24"/>
      <c r="F35" s="9"/>
      <c r="G35" s="25"/>
      <c r="H35" s="46"/>
      <c r="I35" s="47"/>
      <c r="J35" s="58"/>
      <c r="K35" s="69"/>
      <c r="L35" s="66"/>
      <c r="M35" s="63"/>
      <c r="N35" s="225"/>
      <c r="O35" s="12"/>
      <c r="P35" s="12"/>
      <c r="Q35" s="12"/>
      <c r="R35" s="12"/>
      <c r="S35" s="12"/>
      <c r="T35" s="225"/>
      <c r="U35" s="225"/>
      <c r="V35" s="225"/>
      <c r="W35" s="12"/>
      <c r="X35" s="12"/>
      <c r="Y35" s="12"/>
      <c r="Z35" s="12"/>
      <c r="AA35" s="225"/>
      <c r="AB35" s="225"/>
      <c r="AC35" s="109"/>
      <c r="AD35" s="39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09"/>
    </row>
    <row r="36" spans="1:60" s="7" customFormat="1" ht="19.899999999999999" customHeight="1" x14ac:dyDescent="0.25">
      <c r="B36" s="21" t="s">
        <v>85</v>
      </c>
      <c r="C36" s="276"/>
      <c r="D36" s="277"/>
      <c r="E36" s="75"/>
      <c r="F36" s="71"/>
      <c r="G36" s="217"/>
      <c r="H36" s="78"/>
      <c r="I36" s="74"/>
      <c r="J36" s="60"/>
      <c r="K36" s="86"/>
      <c r="L36" s="87"/>
      <c r="M36" s="221"/>
      <c r="N36" s="227"/>
      <c r="O36" s="15"/>
      <c r="P36" s="15"/>
      <c r="Q36" s="15"/>
      <c r="R36" s="15"/>
      <c r="S36" s="15"/>
      <c r="T36" s="226"/>
      <c r="U36" s="226"/>
      <c r="V36" s="226"/>
      <c r="W36" s="15"/>
      <c r="X36" s="15"/>
      <c r="Y36" s="15"/>
      <c r="Z36" s="15"/>
      <c r="AA36" s="225"/>
      <c r="AB36" s="227"/>
      <c r="AC36" s="115"/>
      <c r="AD36" s="91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1"/>
      <c r="AQ36" s="11"/>
      <c r="AR36" s="11"/>
      <c r="AS36" s="11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222"/>
    </row>
    <row r="37" spans="1:60" ht="19.899999999999999" customHeight="1" thickBot="1" x14ac:dyDescent="0.3">
      <c r="A37" s="20"/>
      <c r="B37" s="195" t="s">
        <v>83</v>
      </c>
      <c r="C37" s="246"/>
      <c r="D37" s="247"/>
      <c r="E37" s="163"/>
      <c r="F37" s="164"/>
      <c r="G37" s="165"/>
      <c r="H37" s="190"/>
      <c r="I37" s="192"/>
      <c r="J37" s="193"/>
      <c r="K37" s="166"/>
      <c r="L37" s="167"/>
      <c r="M37" s="168"/>
      <c r="N37" s="227"/>
      <c r="O37" s="16"/>
      <c r="P37" s="16"/>
      <c r="Q37" s="16"/>
      <c r="R37" s="16"/>
      <c r="S37" s="16"/>
      <c r="T37" s="226"/>
      <c r="U37" s="226"/>
      <c r="V37" s="226"/>
      <c r="W37" s="16"/>
      <c r="X37" s="16"/>
      <c r="Y37" s="16"/>
      <c r="Z37" s="16"/>
      <c r="AA37" s="226"/>
      <c r="AB37" s="226"/>
      <c r="AC37" s="112"/>
    </row>
    <row r="38" spans="1:60" ht="19.899999999999999" customHeight="1" thickBot="1" x14ac:dyDescent="0.3">
      <c r="B38" s="169" t="s">
        <v>86</v>
      </c>
      <c r="C38" s="238"/>
      <c r="D38" s="239"/>
      <c r="E38" s="170"/>
      <c r="F38" s="170"/>
      <c r="G38" s="171"/>
      <c r="H38" s="191"/>
      <c r="I38" s="191"/>
      <c r="J38" s="191"/>
      <c r="K38" s="172"/>
      <c r="L38" s="173"/>
      <c r="M38" s="174"/>
      <c r="N38" s="227"/>
      <c r="O38" s="13"/>
      <c r="P38" s="13"/>
      <c r="Q38" s="13"/>
      <c r="R38" s="13"/>
      <c r="S38" s="13"/>
      <c r="T38" s="226"/>
      <c r="U38" s="226"/>
      <c r="V38" s="226"/>
      <c r="W38" s="13"/>
      <c r="X38" s="13"/>
      <c r="Y38" s="13"/>
      <c r="Z38" s="175"/>
      <c r="AA38" s="225"/>
      <c r="AB38" s="225"/>
      <c r="AC38" s="115"/>
    </row>
    <row r="39" spans="1:60" ht="22.5" customHeight="1" thickBot="1" x14ac:dyDescent="0.3">
      <c r="A39" s="20"/>
      <c r="B39" s="176" t="s">
        <v>87</v>
      </c>
      <c r="C39" s="238"/>
      <c r="D39" s="239"/>
      <c r="E39" s="170"/>
      <c r="F39" s="170"/>
      <c r="G39" s="171"/>
      <c r="H39" s="191"/>
      <c r="I39" s="191"/>
      <c r="J39" s="194"/>
      <c r="K39" s="177"/>
      <c r="L39" s="173"/>
      <c r="M39" s="174"/>
      <c r="N39" s="227"/>
      <c r="O39" s="13"/>
      <c r="P39" s="13"/>
      <c r="Q39" s="13"/>
      <c r="R39" s="13"/>
      <c r="S39" s="13"/>
      <c r="T39" s="226"/>
      <c r="U39" s="226"/>
      <c r="V39" s="226"/>
      <c r="W39" s="13"/>
      <c r="X39" s="13"/>
      <c r="Y39" s="13"/>
      <c r="Z39" s="175"/>
      <c r="AA39" s="225"/>
      <c r="AB39" s="225"/>
      <c r="AC39" s="115"/>
    </row>
    <row r="40" spans="1:60" ht="19.899999999999999" customHeight="1" thickBot="1" x14ac:dyDescent="0.3">
      <c r="A40" s="20"/>
      <c r="B40" s="178" t="s">
        <v>89</v>
      </c>
      <c r="C40" s="240"/>
      <c r="D40" s="241"/>
      <c r="E40" s="179"/>
      <c r="F40" s="180"/>
      <c r="G40" s="181"/>
      <c r="H40" s="194"/>
      <c r="I40" s="194"/>
      <c r="J40" s="194"/>
      <c r="K40" s="182"/>
      <c r="L40" s="173"/>
      <c r="M40" s="174"/>
      <c r="N40" s="232"/>
      <c r="O40" s="32"/>
      <c r="P40" s="32"/>
      <c r="Q40" s="32"/>
      <c r="R40" s="32"/>
      <c r="S40" s="32"/>
      <c r="T40" s="228"/>
      <c r="U40" s="228"/>
      <c r="V40" s="228"/>
      <c r="W40" s="32"/>
      <c r="X40" s="32"/>
      <c r="Y40" s="32"/>
      <c r="Z40" s="183"/>
      <c r="AA40" s="229"/>
      <c r="AB40" s="229"/>
      <c r="AC40" s="115"/>
    </row>
    <row r="41" spans="1:60" s="7" customFormat="1" ht="19.899999999999999" customHeight="1" thickBot="1" x14ac:dyDescent="0.3">
      <c r="A41" s="20"/>
      <c r="B41" s="114" t="s">
        <v>91</v>
      </c>
      <c r="C41" s="278"/>
      <c r="D41" s="279"/>
      <c r="E41" s="24"/>
      <c r="F41" s="9"/>
      <c r="G41" s="88"/>
      <c r="H41" s="185"/>
      <c r="I41" s="186"/>
      <c r="J41" s="187"/>
      <c r="K41" s="197"/>
      <c r="L41" s="66"/>
      <c r="M41" s="92"/>
      <c r="N41" s="227"/>
      <c r="O41" s="16"/>
      <c r="P41" s="16"/>
      <c r="Q41" s="16"/>
      <c r="R41" s="16"/>
      <c r="S41" s="16"/>
      <c r="T41" s="226"/>
      <c r="U41" s="226"/>
      <c r="V41" s="226"/>
      <c r="W41" s="16"/>
      <c r="X41" s="16"/>
      <c r="Y41" s="16"/>
      <c r="Z41" s="16"/>
      <c r="AA41" s="226"/>
      <c r="AB41" s="226"/>
      <c r="AC41" s="112"/>
      <c r="AD41" s="29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  <c r="BF41" s="16"/>
      <c r="BG41" s="16"/>
      <c r="BH41" s="112"/>
    </row>
    <row r="42" spans="1:60" s="7" customFormat="1" ht="19.899999999999999" customHeight="1" thickBot="1" x14ac:dyDescent="0.3">
      <c r="A42" s="20"/>
      <c r="B42" s="83" t="s">
        <v>92</v>
      </c>
      <c r="C42" s="242"/>
      <c r="D42" s="243"/>
      <c r="E42" s="103"/>
      <c r="F42" s="79"/>
      <c r="G42" s="80"/>
      <c r="H42" s="184"/>
      <c r="I42" s="184"/>
      <c r="J42" s="184"/>
      <c r="K42" s="196"/>
      <c r="L42" s="93"/>
      <c r="M42" s="64"/>
      <c r="N42" s="232"/>
      <c r="O42" s="32"/>
      <c r="P42" s="32"/>
      <c r="Q42" s="34"/>
      <c r="R42" s="34"/>
      <c r="S42" s="34"/>
      <c r="T42" s="228"/>
      <c r="U42" s="228"/>
      <c r="V42" s="228"/>
      <c r="W42" s="34"/>
      <c r="X42" s="34"/>
      <c r="Y42" s="34"/>
      <c r="Z42" s="35"/>
      <c r="AA42" s="229"/>
      <c r="AB42" s="229"/>
      <c r="AC42" s="115"/>
      <c r="AD42" s="41"/>
      <c r="AE42" s="32"/>
      <c r="AF42" s="32"/>
      <c r="AG42" s="34"/>
      <c r="AH42" s="34"/>
      <c r="AI42" s="34"/>
      <c r="AJ42" s="34"/>
      <c r="AK42" s="33"/>
      <c r="AL42" s="34"/>
      <c r="AM42" s="34"/>
      <c r="AN42" s="34"/>
      <c r="AO42" s="34"/>
      <c r="AP42" s="35"/>
      <c r="AQ42" s="35"/>
      <c r="AR42" s="36"/>
      <c r="AS42" s="35"/>
      <c r="AT42" s="34"/>
      <c r="AU42" s="34"/>
      <c r="AV42" s="34"/>
      <c r="AW42" s="34"/>
      <c r="AX42" s="34"/>
      <c r="AY42" s="33"/>
      <c r="AZ42" s="15"/>
      <c r="BA42" s="15"/>
      <c r="BB42" s="15"/>
      <c r="BC42" s="15"/>
      <c r="BD42" s="15"/>
      <c r="BE42" s="15"/>
      <c r="BF42" s="14"/>
      <c r="BG42" s="15"/>
      <c r="BH42" s="115"/>
    </row>
    <row r="43" spans="1:60" s="7" customFormat="1" ht="33" customHeight="1" thickBot="1" x14ac:dyDescent="0.3">
      <c r="A43" s="20"/>
      <c r="B43" s="83" t="s">
        <v>94</v>
      </c>
      <c r="C43" s="236"/>
      <c r="D43" s="237"/>
      <c r="E43" s="103"/>
      <c r="F43" s="79"/>
      <c r="G43" s="80"/>
      <c r="H43" s="184"/>
      <c r="I43" s="189"/>
      <c r="J43" s="184"/>
      <c r="K43" s="196"/>
      <c r="L43" s="93"/>
      <c r="M43" s="64"/>
      <c r="N43" s="232"/>
      <c r="O43" s="32"/>
      <c r="P43" s="32"/>
      <c r="Q43" s="34"/>
      <c r="R43" s="34"/>
      <c r="S43" s="34"/>
      <c r="T43" s="228"/>
      <c r="U43" s="228"/>
      <c r="V43" s="228"/>
      <c r="W43" s="34"/>
      <c r="X43" s="34"/>
      <c r="Y43" s="34"/>
      <c r="Z43" s="35"/>
      <c r="AA43" s="229"/>
      <c r="AB43" s="229"/>
      <c r="AC43" s="115"/>
      <c r="AD43" s="41"/>
      <c r="AE43" s="32"/>
      <c r="AF43" s="32"/>
      <c r="AG43" s="34"/>
      <c r="AH43" s="34"/>
      <c r="AI43" s="34"/>
      <c r="AJ43" s="34"/>
      <c r="AK43" s="33"/>
      <c r="AL43" s="34"/>
      <c r="AM43" s="34"/>
      <c r="AN43" s="34"/>
      <c r="AO43" s="34"/>
      <c r="AP43" s="35"/>
      <c r="AQ43" s="35"/>
      <c r="AR43" s="36"/>
      <c r="AS43" s="35"/>
      <c r="AT43" s="34"/>
      <c r="AU43" s="34"/>
      <c r="AV43" s="34"/>
      <c r="AW43" s="34"/>
      <c r="AX43" s="34"/>
      <c r="AY43" s="33"/>
      <c r="AZ43" s="15"/>
      <c r="BA43" s="15"/>
      <c r="BB43" s="15"/>
      <c r="BC43" s="15"/>
      <c r="BD43" s="15"/>
      <c r="BE43" s="15"/>
      <c r="BF43" s="14"/>
      <c r="BG43" s="15"/>
      <c r="BH43" s="115"/>
    </row>
    <row r="44" spans="1:60" s="7" customFormat="1" ht="33" customHeight="1" thickBot="1" x14ac:dyDescent="0.3">
      <c r="A44" s="20"/>
      <c r="B44" s="83" t="s">
        <v>95</v>
      </c>
      <c r="C44" s="242"/>
      <c r="D44" s="243"/>
      <c r="E44" s="103"/>
      <c r="F44" s="79"/>
      <c r="G44" s="80"/>
      <c r="H44" s="184"/>
      <c r="I44" s="184"/>
      <c r="J44" s="184"/>
      <c r="K44" s="196"/>
      <c r="L44" s="93"/>
      <c r="M44" s="64"/>
      <c r="N44" s="232"/>
      <c r="O44" s="32"/>
      <c r="P44" s="32"/>
      <c r="Q44" s="34"/>
      <c r="R44" s="15"/>
      <c r="S44" s="15"/>
      <c r="T44" s="225"/>
      <c r="U44" s="225"/>
      <c r="V44" s="225"/>
      <c r="W44" s="11"/>
      <c r="X44" s="11"/>
      <c r="Y44" s="15"/>
      <c r="Z44" s="35"/>
      <c r="AA44" s="229"/>
      <c r="AB44" s="229"/>
      <c r="AC44" s="115"/>
      <c r="AD44" s="41"/>
      <c r="AE44" s="32"/>
      <c r="AF44" s="32"/>
      <c r="AG44" s="34"/>
      <c r="AH44" s="34"/>
      <c r="AI44" s="34"/>
      <c r="AJ44" s="34"/>
      <c r="AK44" s="33"/>
      <c r="AL44" s="34"/>
      <c r="AM44" s="34"/>
      <c r="AN44" s="34"/>
      <c r="AO44" s="34"/>
      <c r="AP44" s="35"/>
      <c r="AQ44" s="35"/>
      <c r="AR44" s="36"/>
      <c r="AS44" s="35"/>
      <c r="AT44" s="34"/>
      <c r="AU44" s="34"/>
      <c r="AV44" s="34"/>
      <c r="AW44" s="34"/>
      <c r="AX44" s="34"/>
      <c r="AY44" s="33"/>
      <c r="AZ44" s="15"/>
      <c r="BA44" s="15"/>
      <c r="BB44" s="15"/>
      <c r="BC44" s="15"/>
      <c r="BD44" s="15"/>
      <c r="BE44" s="15"/>
      <c r="BF44" s="14"/>
      <c r="BG44" s="15"/>
      <c r="BH44" s="115"/>
    </row>
    <row r="45" spans="1:60" s="7" customFormat="1" ht="33" customHeight="1" thickBot="1" x14ac:dyDescent="0.3">
      <c r="A45" s="20"/>
      <c r="B45" s="83" t="s">
        <v>96</v>
      </c>
      <c r="C45" s="244"/>
      <c r="D45" s="245"/>
      <c r="E45" s="103"/>
      <c r="F45" s="79"/>
      <c r="G45" s="80"/>
      <c r="H45" s="184"/>
      <c r="I45" s="188"/>
      <c r="J45" s="184"/>
      <c r="K45" s="196"/>
      <c r="L45" s="93"/>
      <c r="M45" s="64"/>
      <c r="N45" s="232"/>
      <c r="O45" s="32"/>
      <c r="P45" s="32"/>
      <c r="Q45" s="34"/>
      <c r="R45" s="15"/>
      <c r="S45" s="15"/>
      <c r="T45" s="225"/>
      <c r="U45" s="225"/>
      <c r="V45" s="225"/>
      <c r="W45" s="11"/>
      <c r="X45" s="11"/>
      <c r="Y45" s="15"/>
      <c r="Z45" s="35"/>
      <c r="AA45" s="229"/>
      <c r="AB45" s="229"/>
      <c r="AC45" s="115"/>
      <c r="AD45" s="41"/>
      <c r="AE45" s="32"/>
      <c r="AF45" s="32"/>
      <c r="AG45" s="34"/>
      <c r="AH45" s="34"/>
      <c r="AI45" s="34"/>
      <c r="AJ45" s="34"/>
      <c r="AK45" s="33"/>
      <c r="AL45" s="34"/>
      <c r="AM45" s="34"/>
      <c r="AN45" s="34"/>
      <c r="AO45" s="34"/>
      <c r="AP45" s="35"/>
      <c r="AQ45" s="35"/>
      <c r="AR45" s="36"/>
      <c r="AS45" s="35"/>
      <c r="AT45" s="34"/>
      <c r="AU45" s="34"/>
      <c r="AV45" s="34"/>
      <c r="AW45" s="34"/>
      <c r="AX45" s="34"/>
      <c r="AY45" s="33"/>
      <c r="AZ45" s="15"/>
      <c r="BA45" s="15"/>
      <c r="BB45" s="15"/>
      <c r="BC45" s="15"/>
      <c r="BD45" s="15"/>
      <c r="BE45" s="15"/>
      <c r="BF45" s="14"/>
      <c r="BG45" s="15"/>
      <c r="BH45" s="115"/>
    </row>
    <row r="46" spans="1:60" s="7" customFormat="1" ht="21" customHeight="1" thickBot="1" x14ac:dyDescent="0.3">
      <c r="A46" s="20"/>
      <c r="B46" s="83" t="s">
        <v>97</v>
      </c>
      <c r="C46" s="236"/>
      <c r="D46" s="237"/>
      <c r="E46" s="103"/>
      <c r="F46" s="79"/>
      <c r="G46" s="80"/>
      <c r="H46" s="184"/>
      <c r="I46" s="188"/>
      <c r="J46" s="184"/>
      <c r="K46" s="196"/>
      <c r="L46" s="93"/>
      <c r="M46" s="64"/>
      <c r="N46" s="232"/>
      <c r="O46" s="32"/>
      <c r="P46" s="32"/>
      <c r="Q46" s="34"/>
      <c r="R46" s="15"/>
      <c r="S46" s="15"/>
      <c r="T46" s="225"/>
      <c r="U46" s="225"/>
      <c r="V46" s="225"/>
      <c r="W46" s="11"/>
      <c r="X46" s="11"/>
      <c r="Y46" s="15"/>
      <c r="Z46" s="35"/>
      <c r="AA46" s="229"/>
      <c r="AB46" s="229"/>
      <c r="AC46" s="115"/>
      <c r="AD46" s="41"/>
      <c r="AE46" s="32"/>
      <c r="AF46" s="32"/>
      <c r="AG46" s="34"/>
      <c r="AH46" s="34"/>
      <c r="AI46" s="34"/>
      <c r="AJ46" s="34"/>
      <c r="AK46" s="33"/>
      <c r="AL46" s="34"/>
      <c r="AM46" s="34"/>
      <c r="AN46" s="34"/>
      <c r="AO46" s="34"/>
      <c r="AP46" s="35"/>
      <c r="AQ46" s="35"/>
      <c r="AR46" s="36"/>
      <c r="AS46" s="35"/>
      <c r="AT46" s="34"/>
      <c r="AU46" s="34"/>
      <c r="AV46" s="34"/>
      <c r="AW46" s="34"/>
      <c r="AX46" s="34"/>
      <c r="AY46" s="33"/>
      <c r="AZ46" s="15"/>
      <c r="BA46" s="15"/>
      <c r="BB46" s="15"/>
      <c r="BC46" s="15"/>
      <c r="BD46" s="15"/>
      <c r="BE46" s="15"/>
      <c r="BF46" s="14"/>
      <c r="BG46" s="15"/>
      <c r="BH46" s="115"/>
    </row>
    <row r="47" spans="1:60" s="7" customFormat="1" ht="18.75" customHeight="1" thickBot="1" x14ac:dyDescent="0.3">
      <c r="A47" s="20"/>
      <c r="B47" s="83" t="s">
        <v>113</v>
      </c>
      <c r="C47" s="236"/>
      <c r="D47" s="237"/>
      <c r="E47" s="103"/>
      <c r="F47" s="79"/>
      <c r="G47" s="80"/>
      <c r="H47" s="184"/>
      <c r="I47" s="188"/>
      <c r="J47" s="184"/>
      <c r="K47" s="196"/>
      <c r="L47" s="93"/>
      <c r="M47" s="64"/>
      <c r="N47" s="232"/>
      <c r="O47" s="32"/>
      <c r="P47" s="32"/>
      <c r="Q47" s="34"/>
      <c r="R47" s="15"/>
      <c r="S47" s="15"/>
      <c r="T47" s="226"/>
      <c r="U47" s="226"/>
      <c r="V47" s="226"/>
      <c r="W47" s="15"/>
      <c r="X47" s="15"/>
      <c r="Y47" s="15"/>
      <c r="Z47" s="35"/>
      <c r="AA47" s="229"/>
      <c r="AB47" s="229"/>
      <c r="AC47" s="115"/>
      <c r="AD47" s="41"/>
      <c r="AE47" s="32"/>
      <c r="AF47" s="32"/>
      <c r="AG47" s="34"/>
      <c r="AH47" s="34"/>
      <c r="AI47" s="34"/>
      <c r="AJ47" s="34"/>
      <c r="AK47" s="33"/>
      <c r="AL47" s="34"/>
      <c r="AM47" s="34"/>
      <c r="AN47" s="34"/>
      <c r="AO47" s="34"/>
      <c r="AP47" s="35"/>
      <c r="AQ47" s="35"/>
      <c r="AR47" s="36"/>
      <c r="AS47" s="35"/>
      <c r="AT47" s="34"/>
      <c r="AU47" s="34"/>
      <c r="AV47" s="34"/>
      <c r="AW47" s="34"/>
      <c r="AX47" s="34"/>
      <c r="AY47" s="33"/>
      <c r="AZ47" s="15"/>
      <c r="BA47" s="15"/>
      <c r="BB47" s="15"/>
      <c r="BC47" s="15"/>
      <c r="BD47" s="15"/>
      <c r="BE47" s="15"/>
      <c r="BF47" s="14"/>
      <c r="BG47" s="15"/>
      <c r="BH47" s="115"/>
    </row>
    <row r="48" spans="1:60" s="7" customFormat="1" ht="21.75" customHeight="1" thickBot="1" x14ac:dyDescent="0.3">
      <c r="A48" s="20"/>
      <c r="B48" s="83" t="s">
        <v>119</v>
      </c>
      <c r="C48" s="242"/>
      <c r="D48" s="243"/>
      <c r="E48" s="103"/>
      <c r="F48" s="79"/>
      <c r="G48" s="80"/>
      <c r="H48" s="184"/>
      <c r="I48" s="184"/>
      <c r="J48" s="184"/>
      <c r="K48" s="196"/>
      <c r="L48" s="93"/>
      <c r="M48" s="64"/>
      <c r="N48" s="232"/>
      <c r="O48" s="32"/>
      <c r="P48" s="32"/>
      <c r="Q48" s="34"/>
      <c r="R48" s="34"/>
      <c r="S48" s="34"/>
      <c r="T48" s="228"/>
      <c r="U48" s="228"/>
      <c r="V48" s="228"/>
      <c r="W48" s="34"/>
      <c r="X48" s="34"/>
      <c r="Y48" s="34"/>
      <c r="Z48" s="35"/>
      <c r="AA48" s="229"/>
      <c r="AB48" s="229"/>
      <c r="AC48" s="115"/>
      <c r="AD48" s="41"/>
      <c r="AE48" s="32"/>
      <c r="AF48" s="32"/>
      <c r="AG48" s="34"/>
      <c r="AH48" s="34"/>
      <c r="AI48" s="34"/>
      <c r="AJ48" s="34"/>
      <c r="AK48" s="33"/>
      <c r="AL48" s="34"/>
      <c r="AM48" s="34"/>
      <c r="AN48" s="34"/>
      <c r="AO48" s="34"/>
      <c r="AP48" s="35"/>
      <c r="AQ48" s="35"/>
      <c r="AR48" s="36"/>
      <c r="AS48" s="35"/>
      <c r="AT48" s="34"/>
      <c r="AU48" s="34"/>
      <c r="AV48" s="34"/>
      <c r="AW48" s="34"/>
      <c r="AX48" s="34"/>
      <c r="AY48" s="33"/>
      <c r="AZ48" s="15"/>
      <c r="BA48" s="15"/>
      <c r="BB48" s="15"/>
      <c r="BC48" s="15"/>
      <c r="BD48" s="15"/>
      <c r="BE48" s="15"/>
      <c r="BF48" s="14"/>
      <c r="BG48" s="15"/>
      <c r="BH48" s="115"/>
    </row>
    <row r="49" spans="1:60" s="7" customFormat="1" ht="21" customHeight="1" thickBot="1" x14ac:dyDescent="0.3">
      <c r="A49" s="20"/>
      <c r="B49" s="83" t="s">
        <v>122</v>
      </c>
      <c r="C49" s="242"/>
      <c r="D49" s="243"/>
      <c r="E49" s="103"/>
      <c r="F49" s="79"/>
      <c r="G49" s="80"/>
      <c r="H49" s="184"/>
      <c r="I49" s="184"/>
      <c r="J49" s="184"/>
      <c r="K49" s="196"/>
      <c r="L49" s="93"/>
      <c r="M49" s="64"/>
      <c r="N49" s="232"/>
      <c r="O49" s="32"/>
      <c r="P49" s="32"/>
      <c r="Q49" s="34"/>
      <c r="R49" s="35"/>
      <c r="S49" s="35"/>
      <c r="T49" s="229"/>
      <c r="U49" s="229"/>
      <c r="V49" s="229"/>
      <c r="W49" s="34"/>
      <c r="X49" s="34"/>
      <c r="Y49" s="34"/>
      <c r="Z49" s="35"/>
      <c r="AA49" s="229"/>
      <c r="AB49" s="229"/>
      <c r="AC49" s="115"/>
      <c r="AD49" s="41"/>
      <c r="AE49" s="32"/>
      <c r="AF49" s="32"/>
      <c r="AG49" s="34"/>
      <c r="AH49" s="34"/>
      <c r="AI49" s="34"/>
      <c r="AJ49" s="34"/>
      <c r="AK49" s="33"/>
      <c r="AL49" s="34"/>
      <c r="AM49" s="34"/>
      <c r="AN49" s="34"/>
      <c r="AO49" s="34"/>
      <c r="AP49" s="35"/>
      <c r="AQ49" s="35"/>
      <c r="AR49" s="36"/>
      <c r="AS49" s="35"/>
      <c r="AT49" s="34"/>
      <c r="AU49" s="34"/>
      <c r="AV49" s="34"/>
      <c r="AW49" s="34"/>
      <c r="AX49" s="34"/>
      <c r="AY49" s="33"/>
      <c r="AZ49" s="15"/>
      <c r="BA49" s="15"/>
      <c r="BB49" s="15"/>
      <c r="BC49" s="15"/>
      <c r="BD49" s="15"/>
      <c r="BE49" s="15"/>
      <c r="BF49" s="14"/>
      <c r="BG49" s="15"/>
      <c r="BH49" s="115"/>
    </row>
    <row r="50" spans="1:60" s="7" customFormat="1" ht="26.25" customHeight="1" thickBot="1" x14ac:dyDescent="0.3">
      <c r="A50" s="20"/>
      <c r="B50" s="83" t="s">
        <v>140</v>
      </c>
      <c r="C50" s="236"/>
      <c r="D50" s="237"/>
      <c r="E50" s="103"/>
      <c r="F50" s="79"/>
      <c r="G50" s="80"/>
      <c r="H50" s="184"/>
      <c r="I50" s="184"/>
      <c r="J50" s="184"/>
      <c r="K50" s="196"/>
      <c r="L50" s="93"/>
      <c r="M50" s="64"/>
      <c r="N50" s="232"/>
      <c r="O50" s="32"/>
      <c r="P50" s="32"/>
      <c r="Q50" s="34"/>
      <c r="R50" s="35"/>
      <c r="S50" s="35"/>
      <c r="T50" s="229"/>
      <c r="U50" s="229"/>
      <c r="V50" s="229"/>
      <c r="W50" s="34"/>
      <c r="X50" s="34"/>
      <c r="Y50" s="34"/>
      <c r="Z50" s="35"/>
      <c r="AA50" s="229"/>
      <c r="AB50" s="229"/>
      <c r="AC50" s="115"/>
      <c r="AD50" s="41"/>
      <c r="AE50" s="32"/>
      <c r="AF50" s="32"/>
      <c r="AG50" s="34"/>
      <c r="AH50" s="34"/>
      <c r="AI50" s="34"/>
      <c r="AJ50" s="34"/>
      <c r="AK50" s="33"/>
      <c r="AL50" s="34"/>
      <c r="AM50" s="34"/>
      <c r="AN50" s="34"/>
      <c r="AO50" s="34"/>
      <c r="AP50" s="35"/>
      <c r="AQ50" s="35"/>
      <c r="AR50" s="36"/>
      <c r="AS50" s="35"/>
      <c r="AT50" s="34"/>
      <c r="AU50" s="34"/>
      <c r="AV50" s="34"/>
      <c r="AW50" s="34"/>
      <c r="AX50" s="34"/>
      <c r="AY50" s="33"/>
      <c r="AZ50" s="15"/>
      <c r="BA50" s="15"/>
      <c r="BB50" s="15"/>
      <c r="BC50" s="15"/>
      <c r="BD50" s="15"/>
      <c r="BE50" s="15"/>
      <c r="BF50" s="14"/>
      <c r="BG50" s="15"/>
      <c r="BH50" s="115"/>
    </row>
    <row r="51" spans="1:60" s="7" customFormat="1" ht="19.899999999999999" customHeight="1" thickBot="1" x14ac:dyDescent="0.3">
      <c r="A51" s="20"/>
      <c r="B51" s="83" t="s">
        <v>141</v>
      </c>
      <c r="C51" s="236"/>
      <c r="D51" s="237"/>
      <c r="E51" s="103"/>
      <c r="F51" s="79"/>
      <c r="G51" s="80"/>
      <c r="H51" s="184"/>
      <c r="I51" s="184"/>
      <c r="J51" s="184"/>
      <c r="K51" s="196"/>
      <c r="L51" s="93"/>
      <c r="M51" s="64"/>
      <c r="N51" s="232"/>
      <c r="O51" s="32"/>
      <c r="P51" s="32"/>
      <c r="Q51" s="34"/>
      <c r="R51" s="34"/>
      <c r="S51" s="34"/>
      <c r="T51" s="228"/>
      <c r="U51" s="228"/>
      <c r="V51" s="228"/>
      <c r="W51" s="34"/>
      <c r="X51" s="34"/>
      <c r="Y51" s="34"/>
      <c r="Z51" s="35"/>
      <c r="AA51" s="229"/>
      <c r="AB51" s="229"/>
      <c r="AC51" s="115"/>
      <c r="AD51" s="41"/>
      <c r="AE51" s="32"/>
      <c r="AF51" s="32"/>
      <c r="AG51" s="34"/>
      <c r="AH51" s="34"/>
      <c r="AI51" s="34"/>
      <c r="AJ51" s="34"/>
      <c r="AK51" s="33"/>
      <c r="AL51" s="34"/>
      <c r="AM51" s="34"/>
      <c r="AN51" s="34"/>
      <c r="AO51" s="34"/>
      <c r="AP51" s="35"/>
      <c r="AQ51" s="35"/>
      <c r="AR51" s="36"/>
      <c r="AS51" s="35"/>
      <c r="AT51" s="34"/>
      <c r="AU51" s="34"/>
      <c r="AV51" s="34"/>
      <c r="AW51" s="34"/>
      <c r="AX51" s="34"/>
      <c r="AY51" s="33"/>
      <c r="AZ51" s="15"/>
      <c r="BA51" s="15"/>
      <c r="BB51" s="15"/>
      <c r="BC51" s="15"/>
      <c r="BD51" s="15"/>
      <c r="BE51" s="15"/>
      <c r="BF51" s="14"/>
      <c r="BG51" s="15"/>
      <c r="BH51" s="115"/>
    </row>
    <row r="52" spans="1:60" s="7" customFormat="1" ht="19.899999999999999" customHeight="1" thickBot="1" x14ac:dyDescent="0.3">
      <c r="A52" s="20"/>
      <c r="B52" s="83" t="s">
        <v>161</v>
      </c>
      <c r="C52" s="236"/>
      <c r="D52" s="237"/>
      <c r="E52" s="103"/>
      <c r="F52" s="79"/>
      <c r="G52" s="80"/>
      <c r="H52" s="184"/>
      <c r="I52" s="184"/>
      <c r="J52" s="184"/>
      <c r="K52" s="196"/>
      <c r="L52" s="93"/>
      <c r="M52" s="64"/>
      <c r="N52" s="232"/>
      <c r="O52" s="32"/>
      <c r="P52" s="32"/>
      <c r="Q52" s="34"/>
      <c r="R52" s="34"/>
      <c r="S52" s="34"/>
      <c r="T52" s="228"/>
      <c r="U52" s="228"/>
      <c r="V52" s="228"/>
      <c r="W52" s="34"/>
      <c r="X52" s="34"/>
      <c r="Y52" s="34"/>
      <c r="Z52" s="35"/>
      <c r="AA52" s="229"/>
      <c r="AB52" s="229"/>
      <c r="AC52" s="115"/>
      <c r="AD52" s="41"/>
      <c r="AE52" s="32"/>
      <c r="AF52" s="32"/>
      <c r="AG52" s="34"/>
      <c r="AH52" s="34"/>
      <c r="AI52" s="34"/>
      <c r="AJ52" s="34"/>
      <c r="AK52" s="33"/>
      <c r="AL52" s="34"/>
      <c r="AM52" s="34"/>
      <c r="AN52" s="34"/>
      <c r="AO52" s="34"/>
      <c r="AP52" s="35"/>
      <c r="AQ52" s="35"/>
      <c r="AR52" s="36"/>
      <c r="AS52" s="35"/>
      <c r="AT52" s="34"/>
      <c r="AU52" s="34"/>
      <c r="AV52" s="34"/>
      <c r="AW52" s="34"/>
      <c r="AX52" s="34"/>
      <c r="AY52" s="33"/>
      <c r="AZ52" s="15"/>
      <c r="BA52" s="15"/>
      <c r="BB52" s="15"/>
      <c r="BC52" s="15"/>
      <c r="BD52" s="15"/>
      <c r="BE52" s="15"/>
      <c r="BF52" s="14"/>
      <c r="BG52" s="15"/>
      <c r="BH52" s="115"/>
    </row>
    <row r="53" spans="1:60" s="7" customFormat="1" ht="19.899999999999999" customHeight="1" thickBot="1" x14ac:dyDescent="0.3">
      <c r="A53" s="20"/>
      <c r="B53" s="83" t="s">
        <v>162</v>
      </c>
      <c r="C53" s="242"/>
      <c r="D53" s="243"/>
      <c r="E53" s="103"/>
      <c r="F53" s="79"/>
      <c r="G53" s="80"/>
      <c r="H53" s="184"/>
      <c r="I53" s="184"/>
      <c r="J53" s="184"/>
      <c r="K53" s="196"/>
      <c r="L53" s="93"/>
      <c r="M53" s="64"/>
      <c r="N53" s="232"/>
      <c r="O53" s="32"/>
      <c r="P53" s="32"/>
      <c r="Q53" s="34"/>
      <c r="R53" s="34"/>
      <c r="S53" s="34"/>
      <c r="T53" s="228"/>
      <c r="U53" s="228"/>
      <c r="V53" s="228"/>
      <c r="W53" s="34"/>
      <c r="X53" s="34"/>
      <c r="Y53" s="34"/>
      <c r="Z53" s="35"/>
      <c r="AA53" s="229"/>
      <c r="AB53" s="229"/>
      <c r="AC53" s="115"/>
      <c r="AD53" s="41"/>
      <c r="AE53" s="32"/>
      <c r="AF53" s="32"/>
      <c r="AG53" s="34"/>
      <c r="AH53" s="34"/>
      <c r="AI53" s="34"/>
      <c r="AJ53" s="34"/>
      <c r="AK53" s="33"/>
      <c r="AL53" s="34"/>
      <c r="AM53" s="34"/>
      <c r="AN53" s="34"/>
      <c r="AO53" s="34"/>
      <c r="AP53" s="35"/>
      <c r="AQ53" s="35"/>
      <c r="AR53" s="36"/>
      <c r="AS53" s="35"/>
      <c r="AT53" s="34"/>
      <c r="AU53" s="34"/>
      <c r="AV53" s="34"/>
      <c r="AW53" s="34"/>
      <c r="AX53" s="34"/>
      <c r="AY53" s="33"/>
      <c r="AZ53" s="15"/>
      <c r="BA53" s="15"/>
      <c r="BB53" s="15"/>
      <c r="BC53" s="15"/>
      <c r="BD53" s="15"/>
      <c r="BE53" s="15"/>
      <c r="BF53" s="14"/>
      <c r="BG53" s="15"/>
      <c r="BH53" s="115"/>
    </row>
    <row r="54" spans="1:60" s="7" customFormat="1" ht="19.899999999999999" customHeight="1" thickBot="1" x14ac:dyDescent="0.3">
      <c r="A54" s="20"/>
      <c r="B54" s="83" t="s">
        <v>163</v>
      </c>
      <c r="C54" s="242"/>
      <c r="D54" s="243"/>
      <c r="E54" s="128"/>
      <c r="F54" s="31"/>
      <c r="G54" s="129"/>
      <c r="H54" s="184"/>
      <c r="I54" s="184"/>
      <c r="J54" s="184"/>
      <c r="K54" s="196"/>
      <c r="L54" s="93"/>
      <c r="M54" s="64"/>
      <c r="N54" s="232"/>
      <c r="O54" s="32"/>
      <c r="P54" s="32"/>
      <c r="Q54" s="34"/>
      <c r="R54" s="34"/>
      <c r="S54" s="34"/>
      <c r="T54" s="228"/>
      <c r="U54" s="228"/>
      <c r="V54" s="228"/>
      <c r="W54" s="34"/>
      <c r="X54" s="34"/>
      <c r="Y54" s="34"/>
      <c r="Z54" s="35"/>
      <c r="AA54" s="229"/>
      <c r="AB54" s="229"/>
      <c r="AC54" s="115"/>
      <c r="AD54" s="41"/>
      <c r="AE54" s="32"/>
      <c r="AF54" s="32"/>
      <c r="AG54" s="34"/>
      <c r="AH54" s="34"/>
      <c r="AI54" s="34"/>
      <c r="AJ54" s="34"/>
      <c r="AK54" s="33"/>
      <c r="AL54" s="34"/>
      <c r="AM54" s="34"/>
      <c r="AN54" s="34"/>
      <c r="AO54" s="34"/>
      <c r="AP54" s="35"/>
      <c r="AQ54" s="35"/>
      <c r="AR54" s="36"/>
      <c r="AS54" s="35"/>
      <c r="AT54" s="34"/>
      <c r="AU54" s="34"/>
      <c r="AV54" s="34"/>
      <c r="AW54" s="34"/>
      <c r="AX54" s="34"/>
      <c r="AY54" s="33"/>
      <c r="AZ54" s="15"/>
      <c r="BA54" s="15"/>
      <c r="BB54" s="15"/>
      <c r="BC54" s="15"/>
      <c r="BD54" s="15"/>
      <c r="BE54" s="15"/>
      <c r="BF54" s="14"/>
      <c r="BG54" s="15"/>
      <c r="BH54" s="115"/>
    </row>
    <row r="55" spans="1:60" s="7" customFormat="1" ht="23.25" customHeight="1" thickBot="1" x14ac:dyDescent="0.3">
      <c r="A55" s="20"/>
      <c r="B55" s="83" t="s">
        <v>164</v>
      </c>
      <c r="C55" s="242"/>
      <c r="D55" s="243"/>
      <c r="E55" s="103"/>
      <c r="F55" s="79"/>
      <c r="G55" s="80"/>
      <c r="H55" s="184"/>
      <c r="I55" s="184"/>
      <c r="J55" s="184"/>
      <c r="K55" s="196"/>
      <c r="L55" s="93"/>
      <c r="M55" s="116"/>
      <c r="N55" s="233"/>
      <c r="O55" s="118"/>
      <c r="P55" s="118"/>
      <c r="Q55" s="119"/>
      <c r="R55" s="119"/>
      <c r="S55" s="119"/>
      <c r="T55" s="230"/>
      <c r="U55" s="230"/>
      <c r="V55" s="230"/>
      <c r="W55" s="119"/>
      <c r="X55" s="119"/>
      <c r="Y55" s="119"/>
      <c r="Z55" s="121"/>
      <c r="AA55" s="234"/>
      <c r="AB55" s="234"/>
      <c r="AC55" s="115"/>
      <c r="AD55" s="41"/>
      <c r="AE55" s="32"/>
      <c r="AF55" s="32"/>
      <c r="AG55" s="34"/>
      <c r="AH55" s="34"/>
      <c r="AI55" s="34"/>
      <c r="AJ55" s="34"/>
      <c r="AK55" s="33"/>
      <c r="AL55" s="34"/>
      <c r="AM55" s="34"/>
      <c r="AN55" s="34"/>
      <c r="AO55" s="34"/>
      <c r="AP55" s="35"/>
      <c r="AQ55" s="35"/>
      <c r="AR55" s="36"/>
      <c r="AS55" s="35"/>
      <c r="AT55" s="34"/>
      <c r="AU55" s="34"/>
      <c r="AV55" s="34"/>
      <c r="AW55" s="34"/>
      <c r="AX55" s="34"/>
      <c r="AY55" s="33"/>
      <c r="AZ55" s="15"/>
      <c r="BA55" s="15"/>
      <c r="BB55" s="15"/>
      <c r="BC55" s="15"/>
      <c r="BD55" s="15"/>
      <c r="BE55" s="15"/>
      <c r="BF55" s="14"/>
      <c r="BG55" s="15"/>
      <c r="BH55" s="115"/>
    </row>
    <row r="56" spans="1:60" s="20" customFormat="1" ht="19.5" customHeight="1" x14ac:dyDescent="0.25">
      <c r="B56" s="135"/>
      <c r="C56" s="135"/>
      <c r="D56" s="135"/>
      <c r="E56" s="135"/>
      <c r="F56" s="135"/>
      <c r="G56" s="138"/>
      <c r="H56" s="139"/>
      <c r="I56" s="139"/>
      <c r="J56" s="139"/>
      <c r="K56" s="139"/>
      <c r="L56" s="139"/>
      <c r="M56" s="139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</row>
    <row r="57" spans="1:60" s="54" customFormat="1" ht="19.5" customHeight="1" x14ac:dyDescent="0.25">
      <c r="B57" s="275"/>
      <c r="C57" s="275"/>
      <c r="D57" s="275"/>
      <c r="E57" s="275"/>
      <c r="F57" s="275"/>
      <c r="G57" s="135"/>
      <c r="H57" s="139"/>
      <c r="I57" s="139"/>
      <c r="J57" s="139"/>
      <c r="K57" s="139"/>
      <c r="L57" s="139"/>
      <c r="M57" s="139"/>
      <c r="N57" s="134"/>
      <c r="O57" s="134"/>
      <c r="P57" s="134"/>
      <c r="Q57" s="134"/>
      <c r="R57" s="134"/>
      <c r="S57" s="134"/>
      <c r="T57" s="134"/>
      <c r="U57" s="134"/>
      <c r="V57" s="134"/>
      <c r="W57" s="134"/>
      <c r="X57" s="134"/>
      <c r="Y57" s="134"/>
      <c r="Z57" s="134"/>
      <c r="AA57" s="134"/>
      <c r="AB57" s="134"/>
      <c r="AC57" s="134"/>
      <c r="AD57" s="134"/>
      <c r="AE57" s="134"/>
      <c r="AF57" s="134"/>
      <c r="AG57" s="134"/>
      <c r="AH57" s="134"/>
      <c r="AI57" s="134"/>
      <c r="AJ57" s="134"/>
      <c r="AK57" s="134"/>
      <c r="AL57" s="134"/>
      <c r="AM57" s="134"/>
      <c r="AN57" s="134"/>
    </row>
    <row r="58" spans="1:60" s="154" customFormat="1" ht="19.5" customHeight="1" x14ac:dyDescent="0.25">
      <c r="B58" s="147"/>
      <c r="C58" s="147" t="s">
        <v>148</v>
      </c>
      <c r="D58" s="155"/>
      <c r="E58" s="155"/>
      <c r="F58" s="147"/>
      <c r="G58" s="147"/>
      <c r="H58" s="156"/>
      <c r="I58" s="156"/>
      <c r="J58" s="157" t="s">
        <v>150</v>
      </c>
      <c r="K58" s="156"/>
      <c r="M58" s="158"/>
      <c r="N58" s="146"/>
      <c r="O58" s="146"/>
      <c r="P58" s="146"/>
      <c r="Q58" s="146"/>
      <c r="R58" s="146"/>
      <c r="S58" s="146"/>
      <c r="T58" s="146"/>
      <c r="U58" s="146"/>
      <c r="V58" s="146"/>
      <c r="W58" s="146"/>
      <c r="X58" s="146"/>
      <c r="Y58" s="146"/>
      <c r="Z58" s="146"/>
      <c r="AA58" s="146"/>
      <c r="AB58" s="146"/>
      <c r="AC58" s="146"/>
      <c r="AD58" s="146"/>
      <c r="AE58" s="146"/>
      <c r="AF58" s="146"/>
      <c r="AG58" s="146"/>
      <c r="AH58" s="146"/>
      <c r="AI58" s="146"/>
      <c r="AJ58" s="146"/>
      <c r="AK58" s="146"/>
      <c r="AL58" s="146"/>
      <c r="AM58" s="146"/>
      <c r="AN58" s="146"/>
    </row>
    <row r="59" spans="1:60" s="159" customFormat="1" ht="15" customHeight="1" x14ac:dyDescent="0.25">
      <c r="B59" s="147"/>
      <c r="C59" s="155"/>
      <c r="D59" s="155"/>
      <c r="F59" s="155"/>
      <c r="G59" s="147"/>
      <c r="H59" s="147"/>
      <c r="I59" s="147"/>
      <c r="J59" s="160"/>
      <c r="K59" s="147"/>
      <c r="M59" s="149"/>
      <c r="N59" s="149"/>
      <c r="O59" s="149"/>
      <c r="P59" s="149"/>
      <c r="Q59" s="149"/>
      <c r="R59" s="149"/>
      <c r="S59" s="149"/>
      <c r="T59" s="149"/>
      <c r="U59" s="149"/>
      <c r="V59" s="149"/>
      <c r="W59" s="149"/>
      <c r="X59" s="149"/>
      <c r="Y59" s="149"/>
      <c r="Z59" s="149"/>
      <c r="AA59" s="149"/>
      <c r="AB59" s="149"/>
      <c r="AC59" s="149"/>
      <c r="AD59" s="149"/>
      <c r="AE59" s="149"/>
      <c r="AF59" s="149"/>
      <c r="AG59" s="149"/>
      <c r="AH59" s="149"/>
      <c r="AI59" s="149"/>
      <c r="AJ59" s="149"/>
      <c r="AK59" s="149"/>
      <c r="AL59" s="149"/>
      <c r="AM59" s="149"/>
      <c r="AN59" s="149"/>
    </row>
    <row r="60" spans="1:60" s="159" customFormat="1" ht="15" customHeight="1" x14ac:dyDescent="0.25">
      <c r="B60" s="147"/>
      <c r="C60" s="155"/>
      <c r="D60" s="155"/>
      <c r="F60" s="155"/>
      <c r="G60" s="147"/>
      <c r="H60" s="147"/>
      <c r="I60" s="147"/>
      <c r="J60" s="160"/>
      <c r="K60" s="147"/>
      <c r="M60" s="149"/>
      <c r="N60" s="149"/>
      <c r="O60" s="149"/>
      <c r="P60" s="149"/>
      <c r="Q60" s="149"/>
      <c r="R60" s="149"/>
      <c r="S60" s="149"/>
      <c r="T60" s="149"/>
      <c r="U60" s="149"/>
      <c r="V60" s="149"/>
      <c r="W60" s="149"/>
      <c r="X60" s="149"/>
      <c r="Y60" s="149"/>
      <c r="Z60" s="149"/>
      <c r="AA60" s="149"/>
      <c r="AB60" s="149"/>
      <c r="AC60" s="149"/>
      <c r="AD60" s="149"/>
      <c r="AE60" s="149"/>
      <c r="AF60" s="149"/>
      <c r="AG60" s="149"/>
      <c r="AH60" s="149"/>
      <c r="AI60" s="149"/>
      <c r="AJ60" s="149"/>
      <c r="AK60" s="149"/>
      <c r="AL60" s="149"/>
      <c r="AM60" s="149"/>
      <c r="AN60" s="149"/>
    </row>
    <row r="61" spans="1:60" s="140" customFormat="1" ht="15" customHeight="1" x14ac:dyDescent="0.25">
      <c r="B61" s="141"/>
      <c r="C61" s="142"/>
      <c r="D61" s="142"/>
      <c r="F61" s="143"/>
      <c r="G61" s="144"/>
      <c r="H61" s="145"/>
      <c r="I61" s="145"/>
      <c r="J61" s="161"/>
      <c r="K61" s="145"/>
      <c r="R61" s="149"/>
      <c r="S61" s="149"/>
      <c r="T61" s="149"/>
      <c r="U61" s="149"/>
      <c r="V61" s="149"/>
      <c r="W61" s="149"/>
    </row>
    <row r="62" spans="1:60" s="140" customFormat="1" ht="15" customHeight="1" x14ac:dyDescent="0.25">
      <c r="B62" s="141"/>
      <c r="C62" s="162" t="s">
        <v>150</v>
      </c>
      <c r="D62" s="142"/>
      <c r="F62" s="143"/>
      <c r="G62" s="144"/>
      <c r="H62" s="145"/>
      <c r="I62" s="145"/>
      <c r="J62" s="161"/>
      <c r="K62" s="145"/>
    </row>
    <row r="63" spans="1:60" s="140" customFormat="1" ht="15" customHeight="1" x14ac:dyDescent="0.25">
      <c r="B63" s="141"/>
      <c r="C63" s="162"/>
      <c r="D63" s="142"/>
      <c r="F63" s="143"/>
      <c r="G63" s="144"/>
      <c r="H63" s="145"/>
      <c r="I63" s="145"/>
      <c r="J63" s="161"/>
      <c r="K63" s="145"/>
    </row>
    <row r="64" spans="1:60" s="140" customFormat="1" ht="15" customHeight="1" x14ac:dyDescent="0.25">
      <c r="B64" s="141"/>
      <c r="C64" s="142"/>
      <c r="D64" s="142"/>
      <c r="F64" s="143"/>
      <c r="G64" s="144"/>
      <c r="H64" s="145"/>
      <c r="I64" s="145"/>
      <c r="J64" s="161"/>
      <c r="K64" s="145"/>
    </row>
    <row r="65" spans="1:11" s="140" customFormat="1" ht="28.5" customHeight="1" x14ac:dyDescent="0.25">
      <c r="B65" s="141"/>
      <c r="C65" s="270"/>
      <c r="D65" s="270"/>
      <c r="F65" s="143"/>
      <c r="G65" s="144"/>
      <c r="H65" s="145"/>
      <c r="I65" s="145"/>
      <c r="J65" s="161"/>
      <c r="K65" s="145"/>
    </row>
    <row r="66" spans="1:11" x14ac:dyDescent="0.25">
      <c r="A66" s="2"/>
      <c r="B66" s="2"/>
      <c r="C66" s="3"/>
    </row>
    <row r="67" spans="1:11" x14ac:dyDescent="0.25">
      <c r="C67" s="3"/>
    </row>
    <row r="68" spans="1:11" x14ac:dyDescent="0.25">
      <c r="C68" s="3"/>
    </row>
    <row r="69" spans="1:11" x14ac:dyDescent="0.25">
      <c r="C69" s="3"/>
    </row>
    <row r="70" spans="1:11" x14ac:dyDescent="0.25">
      <c r="C70" s="3"/>
    </row>
    <row r="71" spans="1:11" x14ac:dyDescent="0.25">
      <c r="B71" s="2"/>
      <c r="C71" s="3"/>
    </row>
    <row r="72" spans="1:11" x14ac:dyDescent="0.25">
      <c r="C72" s="3"/>
    </row>
    <row r="73" spans="1:11" x14ac:dyDescent="0.25">
      <c r="C73" s="3"/>
    </row>
    <row r="74" spans="1:11" x14ac:dyDescent="0.25">
      <c r="C74" s="3"/>
    </row>
    <row r="75" spans="1:11" x14ac:dyDescent="0.25">
      <c r="C75" s="3"/>
    </row>
    <row r="76" spans="1:11" x14ac:dyDescent="0.25">
      <c r="B76" s="2"/>
      <c r="C76" s="3"/>
    </row>
    <row r="77" spans="1:11" x14ac:dyDescent="0.25">
      <c r="C77" s="3"/>
    </row>
    <row r="78" spans="1:11" x14ac:dyDescent="0.25">
      <c r="C78" s="3"/>
    </row>
    <row r="79" spans="1:11" x14ac:dyDescent="0.25">
      <c r="C79" s="3"/>
    </row>
    <row r="80" spans="1:11" x14ac:dyDescent="0.25">
      <c r="C80" s="3"/>
    </row>
    <row r="81" spans="2:3" x14ac:dyDescent="0.25">
      <c r="B81" s="2"/>
      <c r="C81" s="3"/>
    </row>
    <row r="82" spans="2:3" x14ac:dyDescent="0.25">
      <c r="C82" s="3"/>
    </row>
    <row r="83" spans="2:3" x14ac:dyDescent="0.25">
      <c r="C83" s="3"/>
    </row>
    <row r="84" spans="2:3" x14ac:dyDescent="0.25">
      <c r="C84" s="3"/>
    </row>
    <row r="85" spans="2:3" x14ac:dyDescent="0.25">
      <c r="C85" s="3"/>
    </row>
  </sheetData>
  <sheetProtection formatCells="0" formatColumns="0" formatRows="0" insertColumns="0" insertRows="0" deleteColumns="0" deleteRows="0"/>
  <mergeCells count="53">
    <mergeCell ref="C65:D65"/>
    <mergeCell ref="C27:D27"/>
    <mergeCell ref="C28:D28"/>
    <mergeCell ref="C29:D29"/>
    <mergeCell ref="C30:D30"/>
    <mergeCell ref="B57:F57"/>
    <mergeCell ref="C36:D36"/>
    <mergeCell ref="C41:D41"/>
    <mergeCell ref="C42:D42"/>
    <mergeCell ref="C43:D43"/>
    <mergeCell ref="C54:D54"/>
    <mergeCell ref="C55:D55"/>
    <mergeCell ref="C31:D31"/>
    <mergeCell ref="C32:D32"/>
    <mergeCell ref="C33:D33"/>
    <mergeCell ref="C34:D34"/>
    <mergeCell ref="AD15:BH15"/>
    <mergeCell ref="C19:D19"/>
    <mergeCell ref="C20:D20"/>
    <mergeCell ref="C21:D21"/>
    <mergeCell ref="C23:D23"/>
    <mergeCell ref="C22:D22"/>
    <mergeCell ref="E15:G15"/>
    <mergeCell ref="M15:M16"/>
    <mergeCell ref="C24:D24"/>
    <mergeCell ref="C25:D25"/>
    <mergeCell ref="C26:D26"/>
    <mergeCell ref="B15:B16"/>
    <mergeCell ref="C18:D18"/>
    <mergeCell ref="C15:D16"/>
    <mergeCell ref="C53:D53"/>
    <mergeCell ref="C52:D52"/>
    <mergeCell ref="C46:D46"/>
    <mergeCell ref="C47:D47"/>
    <mergeCell ref="C48:D48"/>
    <mergeCell ref="C49:D49"/>
    <mergeCell ref="C50:D50"/>
    <mergeCell ref="U4:AB4"/>
    <mergeCell ref="U5:AB5"/>
    <mergeCell ref="U6:AB6"/>
    <mergeCell ref="U7:Z7"/>
    <mergeCell ref="C51:D51"/>
    <mergeCell ref="C38:D38"/>
    <mergeCell ref="C39:D39"/>
    <mergeCell ref="C40:D40"/>
    <mergeCell ref="C44:D44"/>
    <mergeCell ref="C45:D45"/>
    <mergeCell ref="C37:D37"/>
    <mergeCell ref="C35:D35"/>
    <mergeCell ref="H15:J15"/>
    <mergeCell ref="N15:AC15"/>
    <mergeCell ref="K15:K16"/>
    <mergeCell ref="L15:L16"/>
  </mergeCells>
  <phoneticPr fontId="15" type="noConversion"/>
  <pageMargins left="0.25" right="0.25" top="0.75" bottom="0.75" header="0.3" footer="0.3"/>
  <pageSetup paperSize="8" scale="54" orientation="landscape" horizontalDpi="200" verticalDpi="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J97"/>
  <sheetViews>
    <sheetView topLeftCell="A7" workbookViewId="0">
      <selection sqref="A1:XFD1048576"/>
    </sheetView>
  </sheetViews>
  <sheetFormatPr defaultColWidth="9.140625" defaultRowHeight="10.5" x14ac:dyDescent="0.25"/>
  <cols>
    <col min="1" max="1" width="3.85546875" style="6" customWidth="1"/>
    <col min="2" max="2" width="6.7109375" style="1" customWidth="1"/>
    <col min="3" max="3" width="20.7109375" style="2" customWidth="1"/>
    <col min="4" max="4" width="45.7109375" style="2" customWidth="1"/>
    <col min="5" max="5" width="12.42578125" style="3" customWidth="1"/>
    <col min="6" max="6" width="15.28515625" style="3" customWidth="1"/>
    <col min="7" max="7" width="10.28515625" style="4" customWidth="1"/>
    <col min="8" max="8" width="7.7109375" style="5" customWidth="1"/>
    <col min="9" max="9" width="10.7109375" style="5" customWidth="1"/>
    <col min="10" max="10" width="13.140625" style="5" customWidth="1"/>
    <col min="11" max="11" width="14.7109375" style="5" customWidth="1"/>
    <col min="12" max="13" width="11.28515625" style="5" customWidth="1"/>
    <col min="14" max="41" width="6.28515625" style="6" customWidth="1"/>
    <col min="42" max="42" width="6" style="6" customWidth="1"/>
    <col min="43" max="44" width="6.28515625" style="6" customWidth="1"/>
    <col min="45" max="45" width="6.85546875" style="6" bestFit="1" customWidth="1"/>
    <col min="46" max="76" width="6.28515625" style="6" hidden="1" customWidth="1"/>
    <col min="77" max="16384" width="9.140625" style="6"/>
  </cols>
  <sheetData>
    <row r="1" spans="1:88" s="140" customFormat="1" ht="15" customHeight="1" x14ac:dyDescent="0.25">
      <c r="B1" s="141"/>
      <c r="C1" s="142"/>
      <c r="D1" s="142"/>
      <c r="E1" s="143"/>
      <c r="F1" s="143"/>
      <c r="G1" s="144"/>
      <c r="H1" s="145"/>
      <c r="I1" s="145"/>
      <c r="J1" s="145"/>
      <c r="K1" s="145"/>
      <c r="L1" s="145"/>
      <c r="M1" s="145"/>
    </row>
    <row r="2" spans="1:88" s="140" customFormat="1" ht="15" customHeight="1" x14ac:dyDescent="0.25">
      <c r="B2" s="141"/>
      <c r="C2" s="142"/>
      <c r="D2" s="142"/>
      <c r="E2" s="143"/>
      <c r="F2" s="143"/>
      <c r="G2" s="144"/>
      <c r="H2" s="145"/>
      <c r="I2" s="145"/>
      <c r="J2" s="145"/>
      <c r="K2" s="145"/>
      <c r="L2" s="145"/>
      <c r="M2" s="145"/>
    </row>
    <row r="3" spans="1:88" s="146" customFormat="1" ht="15" customHeight="1" x14ac:dyDescent="0.25">
      <c r="B3" s="147"/>
      <c r="C3" s="147"/>
      <c r="D3" s="147"/>
      <c r="E3" s="147"/>
      <c r="F3" s="147"/>
      <c r="G3" s="147"/>
      <c r="H3" s="147"/>
      <c r="I3" s="148"/>
      <c r="J3" s="148"/>
      <c r="K3" s="148"/>
      <c r="L3" s="148"/>
      <c r="M3" s="148"/>
      <c r="O3" s="146" t="s">
        <v>143</v>
      </c>
    </row>
    <row r="4" spans="1:88" s="146" customFormat="1" ht="15" customHeight="1" x14ac:dyDescent="0.25">
      <c r="B4" s="147"/>
      <c r="C4" s="147"/>
      <c r="D4" s="147"/>
      <c r="E4" s="147"/>
      <c r="F4" s="147"/>
      <c r="G4" s="147"/>
      <c r="H4" s="147"/>
      <c r="I4" s="148"/>
      <c r="J4" s="148"/>
      <c r="K4" s="148"/>
      <c r="L4" s="148"/>
      <c r="M4" s="148"/>
      <c r="O4" s="146" t="s">
        <v>144</v>
      </c>
    </row>
    <row r="5" spans="1:88" s="146" customFormat="1" ht="15" customHeight="1" x14ac:dyDescent="0.25">
      <c r="B5" s="147"/>
      <c r="C5" s="147"/>
      <c r="D5" s="147"/>
      <c r="E5" s="147"/>
      <c r="F5" s="147"/>
      <c r="G5" s="147"/>
      <c r="H5" s="147"/>
      <c r="I5" s="148"/>
      <c r="J5" s="148"/>
      <c r="K5" s="148"/>
      <c r="L5" s="148"/>
      <c r="M5" s="148"/>
      <c r="O5" s="146" t="s">
        <v>145</v>
      </c>
    </row>
    <row r="6" spans="1:88" s="146" customFormat="1" ht="15" customHeight="1" x14ac:dyDescent="0.25">
      <c r="B6" s="147"/>
      <c r="C6" s="147"/>
      <c r="D6" s="147"/>
      <c r="E6" s="147"/>
      <c r="F6" s="147"/>
      <c r="G6" s="147"/>
      <c r="H6" s="147"/>
      <c r="I6" s="148"/>
      <c r="J6" s="148"/>
      <c r="K6" s="148"/>
      <c r="L6" s="148"/>
      <c r="M6" s="148"/>
    </row>
    <row r="7" spans="1:88" s="146" customFormat="1" ht="15" customHeight="1" x14ac:dyDescent="0.25">
      <c r="B7" s="147"/>
      <c r="C7" s="147"/>
      <c r="D7" s="147"/>
      <c r="E7" s="147"/>
      <c r="F7" s="147"/>
      <c r="G7" s="147"/>
      <c r="H7" s="147"/>
      <c r="I7" s="148"/>
      <c r="J7" s="148"/>
      <c r="K7" s="148"/>
      <c r="L7" s="148"/>
      <c r="M7" s="148"/>
      <c r="N7" s="146" t="s">
        <v>146</v>
      </c>
    </row>
    <row r="8" spans="1:88" s="146" customFormat="1" ht="15" customHeight="1" x14ac:dyDescent="0.25">
      <c r="B8" s="147"/>
      <c r="C8" s="147"/>
      <c r="D8" s="147"/>
      <c r="E8" s="147"/>
      <c r="F8" s="147"/>
      <c r="G8" s="147"/>
      <c r="H8" s="147"/>
      <c r="I8" s="148"/>
      <c r="J8" s="148"/>
      <c r="K8" s="148"/>
      <c r="L8" s="148"/>
      <c r="M8" s="148"/>
    </row>
    <row r="9" spans="1:88" s="146" customFormat="1" ht="15" customHeight="1" x14ac:dyDescent="0.25">
      <c r="B9" s="147"/>
      <c r="C9" s="147"/>
      <c r="D9" s="147" t="s">
        <v>60</v>
      </c>
      <c r="E9" s="147"/>
      <c r="F9" s="147"/>
      <c r="G9" s="147"/>
      <c r="H9" s="147"/>
      <c r="I9" s="148"/>
      <c r="J9" s="148"/>
      <c r="K9" s="148"/>
      <c r="L9" s="148"/>
      <c r="M9" s="148"/>
    </row>
    <row r="10" spans="1:88" s="146" customFormat="1" ht="15" customHeight="1" x14ac:dyDescent="0.25">
      <c r="B10" s="147"/>
      <c r="C10" s="147" t="s">
        <v>147</v>
      </c>
      <c r="D10" s="147"/>
      <c r="E10" s="147"/>
      <c r="F10" s="147"/>
      <c r="G10" s="147"/>
      <c r="H10" s="147"/>
      <c r="I10" s="148"/>
      <c r="J10" s="148"/>
      <c r="K10" s="148"/>
      <c r="L10" s="148"/>
      <c r="M10" s="148"/>
    </row>
    <row r="11" spans="1:88" s="146" customFormat="1" ht="15" customHeight="1" x14ac:dyDescent="0.25">
      <c r="B11" s="147"/>
      <c r="C11" s="147"/>
      <c r="D11" s="147"/>
      <c r="E11" s="147"/>
      <c r="F11" s="147"/>
      <c r="G11" s="147"/>
      <c r="H11" s="147"/>
      <c r="I11" s="148"/>
      <c r="J11" s="148"/>
      <c r="K11" s="148"/>
      <c r="L11" s="148"/>
      <c r="M11" s="148"/>
    </row>
    <row r="12" spans="1:88" s="149" customFormat="1" ht="15" customHeight="1" x14ac:dyDescent="0.25">
      <c r="B12" s="150"/>
      <c r="C12" s="151" t="s">
        <v>56</v>
      </c>
      <c r="D12" s="152" t="s">
        <v>142</v>
      </c>
      <c r="E12" s="152"/>
      <c r="F12" s="152"/>
      <c r="G12" s="152"/>
      <c r="H12" s="152"/>
      <c r="I12" s="152"/>
      <c r="J12" s="153"/>
      <c r="K12" s="153"/>
      <c r="L12" s="153"/>
      <c r="M12" s="153"/>
    </row>
    <row r="13" spans="1:88" s="7" customFormat="1" ht="10.15" customHeight="1" thickBot="1" x14ac:dyDescent="0.3">
      <c r="B13" s="136"/>
      <c r="C13" s="137"/>
      <c r="D13" s="137"/>
      <c r="E13" s="137"/>
      <c r="F13" s="137"/>
      <c r="G13" s="137"/>
      <c r="H13" s="137"/>
      <c r="I13" s="137"/>
      <c r="J13" s="137"/>
      <c r="K13" s="137"/>
      <c r="L13" s="137"/>
      <c r="M13" s="137"/>
    </row>
    <row r="14" spans="1:88" s="53" customFormat="1" ht="25.15" customHeight="1" thickBot="1" x14ac:dyDescent="0.3">
      <c r="A14" s="54"/>
      <c r="B14" s="263" t="s">
        <v>0</v>
      </c>
      <c r="C14" s="265" t="s">
        <v>23</v>
      </c>
      <c r="D14" s="266"/>
      <c r="E14" s="269" t="s">
        <v>24</v>
      </c>
      <c r="F14" s="269"/>
      <c r="G14" s="269"/>
      <c r="H14" s="250" t="s">
        <v>12</v>
      </c>
      <c r="I14" s="251"/>
      <c r="J14" s="252"/>
      <c r="K14" s="255" t="s">
        <v>58</v>
      </c>
      <c r="L14" s="257" t="s">
        <v>61</v>
      </c>
      <c r="M14" s="255" t="s">
        <v>59</v>
      </c>
      <c r="N14" s="253" t="s">
        <v>107</v>
      </c>
      <c r="O14" s="253"/>
      <c r="P14" s="253"/>
      <c r="Q14" s="253"/>
      <c r="R14" s="253"/>
      <c r="S14" s="253"/>
      <c r="T14" s="253"/>
      <c r="U14" s="253"/>
      <c r="V14" s="253"/>
      <c r="W14" s="253"/>
      <c r="X14" s="253"/>
      <c r="Y14" s="253"/>
      <c r="Z14" s="253"/>
      <c r="AA14" s="253"/>
      <c r="AB14" s="253"/>
      <c r="AC14" s="253"/>
      <c r="AD14" s="253"/>
      <c r="AE14" s="253"/>
      <c r="AF14" s="253"/>
      <c r="AG14" s="253"/>
      <c r="AH14" s="253"/>
      <c r="AI14" s="253"/>
      <c r="AJ14" s="253"/>
      <c r="AK14" s="253"/>
      <c r="AL14" s="253"/>
      <c r="AM14" s="253"/>
      <c r="AN14" s="253"/>
      <c r="AO14" s="253"/>
      <c r="AP14" s="253"/>
      <c r="AQ14" s="253"/>
      <c r="AR14" s="253"/>
      <c r="AS14" s="254"/>
      <c r="AT14" s="253" t="s">
        <v>110</v>
      </c>
      <c r="AU14" s="253"/>
      <c r="AV14" s="253"/>
      <c r="AW14" s="253"/>
      <c r="AX14" s="253"/>
      <c r="AY14" s="253"/>
      <c r="AZ14" s="253"/>
      <c r="BA14" s="253"/>
      <c r="BB14" s="253"/>
      <c r="BC14" s="253"/>
      <c r="BD14" s="253"/>
      <c r="BE14" s="253"/>
      <c r="BF14" s="253"/>
      <c r="BG14" s="253"/>
      <c r="BH14" s="253"/>
      <c r="BI14" s="253"/>
      <c r="BJ14" s="253"/>
      <c r="BK14" s="253"/>
      <c r="BL14" s="253"/>
      <c r="BM14" s="253"/>
      <c r="BN14" s="253"/>
      <c r="BO14" s="253"/>
      <c r="BP14" s="253"/>
      <c r="BQ14" s="253"/>
      <c r="BR14" s="253"/>
      <c r="BS14" s="253"/>
      <c r="BT14" s="253"/>
      <c r="BU14" s="253"/>
      <c r="BV14" s="253"/>
      <c r="BW14" s="253"/>
      <c r="BX14" s="254"/>
      <c r="BY14" s="104"/>
      <c r="BZ14" s="104"/>
      <c r="CA14" s="104"/>
      <c r="CB14" s="104"/>
      <c r="CC14" s="104"/>
      <c r="CD14" s="104"/>
      <c r="CE14" s="104"/>
      <c r="CF14" s="104"/>
      <c r="CG14" s="104"/>
      <c r="CH14" s="104"/>
      <c r="CI14" s="104"/>
      <c r="CJ14" s="104"/>
    </row>
    <row r="15" spans="1:88" ht="49.15" customHeight="1" thickBot="1" x14ac:dyDescent="0.3">
      <c r="A15" s="20"/>
      <c r="B15" s="264"/>
      <c r="C15" s="267"/>
      <c r="D15" s="268"/>
      <c r="E15" s="49" t="s">
        <v>28</v>
      </c>
      <c r="F15" s="49" t="s">
        <v>30</v>
      </c>
      <c r="G15" s="49" t="s">
        <v>39</v>
      </c>
      <c r="H15" s="49" t="s">
        <v>55</v>
      </c>
      <c r="I15" s="50" t="s">
        <v>57</v>
      </c>
      <c r="J15" s="50" t="s">
        <v>135</v>
      </c>
      <c r="K15" s="256"/>
      <c r="L15" s="258"/>
      <c r="M15" s="256"/>
      <c r="N15" s="43" t="s">
        <v>3</v>
      </c>
      <c r="O15" s="51" t="s">
        <v>1</v>
      </c>
      <c r="P15" s="51" t="s">
        <v>2</v>
      </c>
      <c r="Q15" s="51" t="s">
        <v>4</v>
      </c>
      <c r="R15" s="51" t="s">
        <v>5</v>
      </c>
      <c r="S15" s="51" t="s">
        <v>6</v>
      </c>
      <c r="T15" s="51" t="s">
        <v>7</v>
      </c>
      <c r="U15" s="52" t="s">
        <v>8</v>
      </c>
      <c r="V15" s="51" t="s">
        <v>9</v>
      </c>
      <c r="W15" s="51" t="s">
        <v>10</v>
      </c>
      <c r="X15" s="51" t="s">
        <v>11</v>
      </c>
      <c r="Y15" s="51" t="s">
        <v>36</v>
      </c>
      <c r="Z15" s="51" t="s">
        <v>37</v>
      </c>
      <c r="AA15" s="51" t="s">
        <v>38</v>
      </c>
      <c r="AB15" s="52" t="s">
        <v>31</v>
      </c>
      <c r="AC15" s="51" t="s">
        <v>32</v>
      </c>
      <c r="AD15" s="51" t="s">
        <v>33</v>
      </c>
      <c r="AE15" s="51" t="s">
        <v>34</v>
      </c>
      <c r="AF15" s="51" t="s">
        <v>13</v>
      </c>
      <c r="AG15" s="51" t="s">
        <v>14</v>
      </c>
      <c r="AH15" s="51" t="s">
        <v>15</v>
      </c>
      <c r="AI15" s="52" t="s">
        <v>16</v>
      </c>
      <c r="AJ15" s="51" t="s">
        <v>17</v>
      </c>
      <c r="AK15" s="51" t="s">
        <v>18</v>
      </c>
      <c r="AL15" s="51" t="s">
        <v>19</v>
      </c>
      <c r="AM15" s="51" t="s">
        <v>20</v>
      </c>
      <c r="AN15" s="51" t="s">
        <v>21</v>
      </c>
      <c r="AO15" s="51" t="s">
        <v>22</v>
      </c>
      <c r="AP15" s="52" t="s">
        <v>35</v>
      </c>
      <c r="AQ15" s="51" t="s">
        <v>108</v>
      </c>
      <c r="AR15" s="51" t="s">
        <v>109</v>
      </c>
      <c r="AS15" s="51" t="s">
        <v>111</v>
      </c>
      <c r="AT15" s="43" t="s">
        <v>3</v>
      </c>
      <c r="AU15" s="51" t="s">
        <v>1</v>
      </c>
      <c r="AV15" s="51" t="s">
        <v>2</v>
      </c>
      <c r="AW15" s="51" t="s">
        <v>4</v>
      </c>
      <c r="AX15" s="51" t="s">
        <v>5</v>
      </c>
      <c r="AY15" s="51" t="s">
        <v>6</v>
      </c>
      <c r="AZ15" s="51" t="s">
        <v>7</v>
      </c>
      <c r="BA15" s="52" t="s">
        <v>8</v>
      </c>
      <c r="BB15" s="51" t="s">
        <v>9</v>
      </c>
      <c r="BC15" s="51" t="s">
        <v>10</v>
      </c>
      <c r="BD15" s="51" t="s">
        <v>11</v>
      </c>
      <c r="BE15" s="51" t="s">
        <v>36</v>
      </c>
      <c r="BF15" s="51" t="s">
        <v>37</v>
      </c>
      <c r="BG15" s="51" t="s">
        <v>38</v>
      </c>
      <c r="BH15" s="52" t="s">
        <v>31</v>
      </c>
      <c r="BI15" s="51" t="s">
        <v>32</v>
      </c>
      <c r="BJ15" s="51" t="s">
        <v>33</v>
      </c>
      <c r="BK15" s="51" t="s">
        <v>34</v>
      </c>
      <c r="BL15" s="51" t="s">
        <v>13</v>
      </c>
      <c r="BM15" s="51" t="s">
        <v>14</v>
      </c>
      <c r="BN15" s="51" t="s">
        <v>15</v>
      </c>
      <c r="BO15" s="52" t="s">
        <v>16</v>
      </c>
      <c r="BP15" s="51" t="s">
        <v>17</v>
      </c>
      <c r="BQ15" s="51" t="s">
        <v>18</v>
      </c>
      <c r="BR15" s="51" t="s">
        <v>19</v>
      </c>
      <c r="BS15" s="51" t="s">
        <v>20</v>
      </c>
      <c r="BT15" s="51" t="s">
        <v>21</v>
      </c>
      <c r="BU15" s="51" t="s">
        <v>22</v>
      </c>
      <c r="BV15" s="52" t="s">
        <v>35</v>
      </c>
      <c r="BW15" s="51" t="s">
        <v>108</v>
      </c>
      <c r="BX15" s="105" t="s">
        <v>112</v>
      </c>
    </row>
    <row r="16" spans="1:88" s="20" customFormat="1" ht="10.15" customHeight="1" x14ac:dyDescent="0.25">
      <c r="B16" s="106"/>
      <c r="C16" s="42"/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4"/>
      <c r="AE16" s="54"/>
      <c r="AF16" s="54"/>
      <c r="AG16" s="54"/>
      <c r="AH16" s="54"/>
      <c r="AI16" s="54"/>
      <c r="AJ16" s="54"/>
      <c r="AK16" s="54"/>
      <c r="AL16" s="54"/>
      <c r="AM16" s="54"/>
      <c r="AN16" s="54"/>
      <c r="AO16" s="54"/>
      <c r="AP16" s="54"/>
      <c r="AQ16" s="54"/>
      <c r="AR16" s="54"/>
      <c r="AS16" s="54"/>
      <c r="AT16" s="54"/>
      <c r="AU16" s="54"/>
      <c r="AV16" s="54"/>
      <c r="AW16" s="54"/>
      <c r="AX16" s="54"/>
      <c r="AY16" s="54"/>
      <c r="AZ16" s="54"/>
      <c r="BA16" s="54"/>
      <c r="BB16" s="54"/>
      <c r="BC16" s="54"/>
      <c r="BD16" s="54"/>
      <c r="BE16" s="54"/>
      <c r="BF16" s="54"/>
      <c r="BG16" s="54"/>
      <c r="BH16" s="54"/>
      <c r="BI16" s="54"/>
      <c r="BJ16" s="54"/>
      <c r="BK16" s="54"/>
      <c r="BL16" s="54"/>
      <c r="BM16" s="54"/>
      <c r="BN16" s="54"/>
      <c r="BO16" s="54"/>
      <c r="BP16" s="54"/>
      <c r="BQ16" s="54"/>
      <c r="BR16" s="54"/>
      <c r="BS16" s="54"/>
      <c r="BT16" s="54"/>
      <c r="BU16" s="54"/>
      <c r="BV16" s="54"/>
      <c r="BW16" s="54"/>
      <c r="BX16" s="107"/>
    </row>
    <row r="17" spans="1:76" s="7" customFormat="1" ht="19.899999999999999" hidden="1" customHeight="1" x14ac:dyDescent="0.25">
      <c r="A17" s="20"/>
      <c r="B17" s="37">
        <v>1</v>
      </c>
      <c r="C17" s="292" t="s">
        <v>62</v>
      </c>
      <c r="D17" s="293"/>
      <c r="E17" s="22"/>
      <c r="F17" s="18"/>
      <c r="G17" s="23"/>
      <c r="H17" s="44"/>
      <c r="I17" s="45"/>
      <c r="J17" s="57"/>
      <c r="K17" s="56">
        <f>K18+K22+K26+K30+K34+K38+K42+K44</f>
        <v>0</v>
      </c>
      <c r="L17" s="65"/>
      <c r="M17" s="62"/>
      <c r="N17" s="124"/>
      <c r="O17" s="124"/>
      <c r="P17" s="124"/>
      <c r="Q17" s="124"/>
      <c r="R17" s="124"/>
      <c r="S17" s="124"/>
      <c r="T17" s="124"/>
      <c r="U17" s="124"/>
      <c r="V17" s="124"/>
      <c r="W17" s="124"/>
      <c r="X17" s="124"/>
      <c r="Y17" s="124"/>
      <c r="Z17" s="124"/>
      <c r="AA17" s="124"/>
      <c r="AB17" s="124"/>
      <c r="AC17" s="124"/>
      <c r="AD17" s="124"/>
      <c r="AE17" s="124"/>
      <c r="AF17" s="124"/>
      <c r="AG17" s="124"/>
      <c r="AH17" s="124"/>
      <c r="AI17" s="124"/>
      <c r="AJ17" s="124"/>
      <c r="AK17" s="124"/>
      <c r="AL17" s="124"/>
      <c r="AM17" s="124"/>
      <c r="AN17" s="124"/>
      <c r="AO17" s="124"/>
      <c r="AP17" s="124"/>
      <c r="AQ17" s="124"/>
      <c r="AR17" s="124"/>
      <c r="AS17" s="124"/>
      <c r="AT17" s="125"/>
      <c r="AU17" s="124"/>
      <c r="AV17" s="124"/>
      <c r="AW17" s="124"/>
      <c r="AX17" s="124"/>
      <c r="AY17" s="124"/>
      <c r="AZ17" s="124"/>
      <c r="BA17" s="124"/>
      <c r="BB17" s="124"/>
      <c r="BC17" s="124"/>
      <c r="BD17" s="124"/>
      <c r="BE17" s="124"/>
      <c r="BF17" s="124"/>
      <c r="BG17" s="124"/>
      <c r="BH17" s="124"/>
      <c r="BI17" s="124"/>
      <c r="BJ17" s="124"/>
      <c r="BK17" s="124"/>
      <c r="BL17" s="124"/>
      <c r="BM17" s="124"/>
      <c r="BN17" s="124"/>
      <c r="BO17" s="124"/>
      <c r="BP17" s="124"/>
      <c r="BQ17" s="124"/>
      <c r="BR17" s="124"/>
      <c r="BS17" s="124"/>
      <c r="BT17" s="124"/>
      <c r="BU17" s="124"/>
      <c r="BV17" s="124"/>
      <c r="BW17" s="124"/>
      <c r="BX17" s="126"/>
    </row>
    <row r="18" spans="1:76" s="7" customFormat="1" ht="24" hidden="1" customHeight="1" x14ac:dyDescent="0.25">
      <c r="A18" s="20"/>
      <c r="B18" s="38" t="s">
        <v>40</v>
      </c>
      <c r="C18" s="248" t="s">
        <v>64</v>
      </c>
      <c r="D18" s="249"/>
      <c r="E18" s="24"/>
      <c r="F18" s="9"/>
      <c r="G18" s="25"/>
      <c r="H18" s="46" t="s">
        <v>63</v>
      </c>
      <c r="I18" s="47">
        <f>5+1</f>
        <v>6</v>
      </c>
      <c r="J18" s="58">
        <v>0</v>
      </c>
      <c r="K18" s="69">
        <f>SUM(K19:K21)</f>
        <v>0</v>
      </c>
      <c r="L18" s="66">
        <f>I18</f>
        <v>6</v>
      </c>
      <c r="M18" s="63">
        <f>SUM(M19:M21)</f>
        <v>8</v>
      </c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39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09"/>
    </row>
    <row r="19" spans="1:76" s="7" customFormat="1" ht="19.899999999999999" hidden="1" customHeight="1" x14ac:dyDescent="0.25">
      <c r="A19" s="20"/>
      <c r="B19" s="21" t="s">
        <v>41</v>
      </c>
      <c r="C19" s="282" t="s">
        <v>25</v>
      </c>
      <c r="D19" s="283"/>
      <c r="E19" s="95">
        <v>43862</v>
      </c>
      <c r="F19" s="96">
        <v>43864</v>
      </c>
      <c r="G19" s="110">
        <v>3</v>
      </c>
      <c r="H19" s="48" t="s">
        <v>65</v>
      </c>
      <c r="I19" s="10">
        <f>4.65+0.93</f>
        <v>5.58</v>
      </c>
      <c r="J19" s="59">
        <v>0</v>
      </c>
      <c r="K19" s="70">
        <v>0</v>
      </c>
      <c r="L19" s="67" t="e">
        <f>#REF!</f>
        <v>#REF!</v>
      </c>
      <c r="M19" s="64">
        <v>2</v>
      </c>
      <c r="N19" s="14"/>
      <c r="O19" s="91"/>
      <c r="P19" s="91"/>
      <c r="Q19" s="15"/>
      <c r="R19" s="15"/>
      <c r="S19" s="15"/>
      <c r="T19" s="15"/>
      <c r="U19" s="14"/>
      <c r="V19" s="15"/>
      <c r="W19" s="15"/>
      <c r="X19" s="15"/>
      <c r="Y19" s="15"/>
      <c r="Z19" s="15"/>
      <c r="AA19" s="15"/>
      <c r="AB19" s="14"/>
      <c r="AC19" s="15"/>
      <c r="AD19" s="15"/>
      <c r="AE19" s="15"/>
      <c r="AF19" s="15"/>
      <c r="AG19" s="15"/>
      <c r="AH19" s="15"/>
      <c r="AI19" s="14"/>
      <c r="AJ19" s="15"/>
      <c r="AK19" s="15"/>
      <c r="AL19" s="15"/>
      <c r="AM19" s="15"/>
      <c r="AN19" s="15"/>
      <c r="AO19" s="15"/>
      <c r="AP19" s="14"/>
      <c r="AQ19" s="15"/>
      <c r="AR19" s="15"/>
      <c r="AS19" s="19"/>
      <c r="AT19" s="40"/>
      <c r="AU19" s="91"/>
      <c r="AV19" s="91"/>
      <c r="AW19" s="15"/>
      <c r="AX19" s="15"/>
      <c r="AY19" s="15"/>
      <c r="AZ19" s="15"/>
      <c r="BA19" s="14"/>
      <c r="BB19" s="15"/>
      <c r="BC19" s="15"/>
      <c r="BD19" s="15"/>
      <c r="BE19" s="15"/>
      <c r="BF19" s="15"/>
      <c r="BG19" s="15"/>
      <c r="BH19" s="14"/>
      <c r="BI19" s="15"/>
      <c r="BJ19" s="15"/>
      <c r="BK19" s="15"/>
      <c r="BL19" s="15"/>
      <c r="BM19" s="15"/>
      <c r="BN19" s="15"/>
      <c r="BO19" s="14"/>
      <c r="BP19" s="15"/>
      <c r="BQ19" s="15"/>
      <c r="BR19" s="15"/>
      <c r="BS19" s="15"/>
      <c r="BT19" s="15"/>
      <c r="BU19" s="15"/>
      <c r="BV19" s="14"/>
      <c r="BW19" s="15"/>
      <c r="BX19" s="108"/>
    </row>
    <row r="20" spans="1:76" s="7" customFormat="1" ht="24" hidden="1" customHeight="1" x14ac:dyDescent="0.25">
      <c r="A20" s="20"/>
      <c r="B20" s="21" t="s">
        <v>42</v>
      </c>
      <c r="C20" s="282" t="s">
        <v>26</v>
      </c>
      <c r="D20" s="283"/>
      <c r="E20" s="95">
        <v>43863</v>
      </c>
      <c r="F20" s="96">
        <v>43868</v>
      </c>
      <c r="G20" s="27">
        <v>6</v>
      </c>
      <c r="H20" s="48" t="s">
        <v>27</v>
      </c>
      <c r="I20" s="10">
        <f>(1.837+0.851+0.1305+0.21+0.5265+0.0795)+(0.3786+0.1748+0.0261+0.042+0.1066+0.0159)</f>
        <v>4.38</v>
      </c>
      <c r="J20" s="59">
        <v>0</v>
      </c>
      <c r="K20" s="70">
        <v>0</v>
      </c>
      <c r="L20" s="67" t="e">
        <f>#REF!</f>
        <v>#REF!</v>
      </c>
      <c r="M20" s="64">
        <v>2</v>
      </c>
      <c r="N20" s="14"/>
      <c r="O20" s="91"/>
      <c r="P20" s="91"/>
      <c r="Q20" s="91"/>
      <c r="R20" s="91"/>
      <c r="S20" s="91"/>
      <c r="T20" s="91"/>
      <c r="U20" s="14"/>
      <c r="V20" s="15"/>
      <c r="W20" s="15"/>
      <c r="X20" s="15"/>
      <c r="Y20" s="15"/>
      <c r="Z20" s="15"/>
      <c r="AA20" s="15"/>
      <c r="AB20" s="14"/>
      <c r="AC20" s="15"/>
      <c r="AD20" s="15"/>
      <c r="AE20" s="15"/>
      <c r="AF20" s="15"/>
      <c r="AG20" s="15"/>
      <c r="AH20" s="15"/>
      <c r="AI20" s="14"/>
      <c r="AJ20" s="15"/>
      <c r="AK20" s="15"/>
      <c r="AL20" s="15"/>
      <c r="AM20" s="15"/>
      <c r="AN20" s="15"/>
      <c r="AO20" s="15"/>
      <c r="AP20" s="14"/>
      <c r="AQ20" s="15"/>
      <c r="AR20" s="15"/>
      <c r="AS20" s="94"/>
      <c r="AT20" s="40"/>
      <c r="AU20" s="91"/>
      <c r="AV20" s="91"/>
      <c r="AW20" s="91"/>
      <c r="AX20" s="91"/>
      <c r="AY20" s="91"/>
      <c r="AZ20" s="91"/>
      <c r="BA20" s="14"/>
      <c r="BB20" s="15"/>
      <c r="BC20" s="15"/>
      <c r="BD20" s="15"/>
      <c r="BE20" s="15"/>
      <c r="BF20" s="15"/>
      <c r="BG20" s="15"/>
      <c r="BH20" s="14"/>
      <c r="BI20" s="15"/>
      <c r="BJ20" s="15"/>
      <c r="BK20" s="15"/>
      <c r="BL20" s="15"/>
      <c r="BM20" s="15"/>
      <c r="BN20" s="15"/>
      <c r="BO20" s="14"/>
      <c r="BP20" s="15"/>
      <c r="BQ20" s="15"/>
      <c r="BR20" s="15"/>
      <c r="BS20" s="15"/>
      <c r="BT20" s="15"/>
      <c r="BU20" s="15"/>
      <c r="BV20" s="14"/>
      <c r="BW20" s="15"/>
      <c r="BX20" s="111"/>
    </row>
    <row r="21" spans="1:76" s="7" customFormat="1" ht="14.25" hidden="1" customHeight="1" x14ac:dyDescent="0.25">
      <c r="A21" s="20"/>
      <c r="B21" s="21" t="s">
        <v>43</v>
      </c>
      <c r="C21" s="288" t="s">
        <v>29</v>
      </c>
      <c r="D21" s="289"/>
      <c r="E21" s="95">
        <v>43866</v>
      </c>
      <c r="F21" s="96">
        <v>43876</v>
      </c>
      <c r="G21" s="27">
        <v>11</v>
      </c>
      <c r="H21" s="48" t="s">
        <v>65</v>
      </c>
      <c r="I21" s="10">
        <f>48.73225+9.7627</f>
        <v>58.49</v>
      </c>
      <c r="J21" s="59">
        <v>0</v>
      </c>
      <c r="K21" s="70">
        <v>0</v>
      </c>
      <c r="L21" s="67" t="e">
        <f>#REF!</f>
        <v>#REF!</v>
      </c>
      <c r="M21" s="64">
        <v>4</v>
      </c>
      <c r="N21" s="14"/>
      <c r="O21" s="13"/>
      <c r="P21" s="13"/>
      <c r="Q21" s="15"/>
      <c r="R21" s="91"/>
      <c r="S21" s="15"/>
      <c r="T21" s="15"/>
      <c r="U21" s="14"/>
      <c r="V21" s="15"/>
      <c r="W21" s="15"/>
      <c r="X21" s="15"/>
      <c r="Y21" s="15"/>
      <c r="Z21" s="15"/>
      <c r="AA21" s="15"/>
      <c r="AB21" s="14"/>
      <c r="AC21" s="15"/>
      <c r="AD21" s="15"/>
      <c r="AE21" s="15"/>
      <c r="AF21" s="15"/>
      <c r="AG21" s="15"/>
      <c r="AH21" s="15"/>
      <c r="AI21" s="14"/>
      <c r="AJ21" s="15"/>
      <c r="AK21" s="15"/>
      <c r="AL21" s="15"/>
      <c r="AM21" s="15"/>
      <c r="AN21" s="15"/>
      <c r="AO21" s="15"/>
      <c r="AP21" s="14"/>
      <c r="AQ21" s="15"/>
      <c r="AR21" s="15"/>
      <c r="AS21" s="94"/>
      <c r="AT21" s="40"/>
      <c r="AU21" s="13"/>
      <c r="AV21" s="13"/>
      <c r="AW21" s="15"/>
      <c r="AX21" s="91"/>
      <c r="AY21" s="15"/>
      <c r="AZ21" s="15"/>
      <c r="BA21" s="14"/>
      <c r="BB21" s="15"/>
      <c r="BC21" s="15"/>
      <c r="BD21" s="15"/>
      <c r="BE21" s="15"/>
      <c r="BF21" s="15"/>
      <c r="BG21" s="15"/>
      <c r="BH21" s="14"/>
      <c r="BI21" s="15"/>
      <c r="BJ21" s="15"/>
      <c r="BK21" s="15"/>
      <c r="BL21" s="15"/>
      <c r="BM21" s="15"/>
      <c r="BN21" s="15"/>
      <c r="BO21" s="14"/>
      <c r="BP21" s="15"/>
      <c r="BQ21" s="15"/>
      <c r="BR21" s="15"/>
      <c r="BS21" s="15"/>
      <c r="BT21" s="15"/>
      <c r="BU21" s="15"/>
      <c r="BV21" s="14"/>
      <c r="BW21" s="15"/>
      <c r="BX21" s="111"/>
    </row>
    <row r="22" spans="1:76" s="7" customFormat="1" ht="19.899999999999999" hidden="1" customHeight="1" x14ac:dyDescent="0.25">
      <c r="A22" s="20"/>
      <c r="B22" s="38" t="s">
        <v>44</v>
      </c>
      <c r="C22" s="248" t="s">
        <v>67</v>
      </c>
      <c r="D22" s="249"/>
      <c r="E22" s="24"/>
      <c r="F22" s="9"/>
      <c r="G22" s="9"/>
      <c r="H22" s="46" t="s">
        <v>63</v>
      </c>
      <c r="I22" s="47">
        <f>1+1</f>
        <v>2</v>
      </c>
      <c r="J22" s="58">
        <v>0</v>
      </c>
      <c r="K22" s="69">
        <f>SUM(K23:K25)</f>
        <v>0</v>
      </c>
      <c r="L22" s="66">
        <f>I22</f>
        <v>2</v>
      </c>
      <c r="M22" s="63">
        <f>SUM(M23:M25)</f>
        <v>8</v>
      </c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29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  <c r="BF22" s="16"/>
      <c r="BG22" s="16"/>
      <c r="BH22" s="16"/>
      <c r="BI22" s="16"/>
      <c r="BJ22" s="16"/>
      <c r="BK22" s="16"/>
      <c r="BL22" s="16"/>
      <c r="BM22" s="16"/>
      <c r="BN22" s="16"/>
      <c r="BO22" s="16"/>
      <c r="BP22" s="16"/>
      <c r="BQ22" s="16"/>
      <c r="BR22" s="16"/>
      <c r="BS22" s="16"/>
      <c r="BT22" s="16"/>
      <c r="BU22" s="16"/>
      <c r="BV22" s="16"/>
      <c r="BW22" s="16"/>
      <c r="BX22" s="112"/>
    </row>
    <row r="23" spans="1:76" s="7" customFormat="1" ht="19.899999999999999" hidden="1" customHeight="1" x14ac:dyDescent="0.25">
      <c r="A23" s="20"/>
      <c r="B23" s="21" t="s">
        <v>45</v>
      </c>
      <c r="C23" s="282" t="s">
        <v>25</v>
      </c>
      <c r="D23" s="283"/>
      <c r="E23" s="95">
        <v>43865</v>
      </c>
      <c r="F23" s="96">
        <v>43865</v>
      </c>
      <c r="G23" s="27">
        <v>1</v>
      </c>
      <c r="H23" s="48" t="s">
        <v>65</v>
      </c>
      <c r="I23" s="10">
        <f>1.2+1.12</f>
        <v>2.3199999999999998</v>
      </c>
      <c r="J23" s="59">
        <v>0</v>
      </c>
      <c r="K23" s="70">
        <v>0</v>
      </c>
      <c r="L23" s="67" t="e">
        <f>#REF!</f>
        <v>#REF!</v>
      </c>
      <c r="M23" s="64">
        <v>2</v>
      </c>
      <c r="N23" s="14"/>
      <c r="O23" s="13"/>
      <c r="P23" s="13"/>
      <c r="Q23" s="15"/>
      <c r="R23" s="15"/>
      <c r="S23" s="15"/>
      <c r="T23" s="15"/>
      <c r="U23" s="14"/>
      <c r="V23" s="15"/>
      <c r="W23" s="15"/>
      <c r="X23" s="15"/>
      <c r="Y23" s="15"/>
      <c r="Z23" s="15"/>
      <c r="AA23" s="15"/>
      <c r="AB23" s="14"/>
      <c r="AC23" s="15"/>
      <c r="AD23" s="15"/>
      <c r="AE23" s="15"/>
      <c r="AF23" s="15"/>
      <c r="AG23" s="15"/>
      <c r="AH23" s="15"/>
      <c r="AI23" s="14"/>
      <c r="AJ23" s="15"/>
      <c r="AK23" s="15"/>
      <c r="AL23" s="15"/>
      <c r="AM23" s="15"/>
      <c r="AN23" s="15"/>
      <c r="AO23" s="15"/>
      <c r="AP23" s="14"/>
      <c r="AQ23" s="15"/>
      <c r="AR23" s="15"/>
      <c r="AS23" s="19"/>
      <c r="AT23" s="40"/>
      <c r="AU23" s="13"/>
      <c r="AV23" s="13"/>
      <c r="AW23" s="15"/>
      <c r="AX23" s="15"/>
      <c r="AY23" s="15"/>
      <c r="AZ23" s="15"/>
      <c r="BA23" s="14"/>
      <c r="BB23" s="15"/>
      <c r="BC23" s="15"/>
      <c r="BD23" s="15"/>
      <c r="BE23" s="15"/>
      <c r="BF23" s="15"/>
      <c r="BG23" s="15"/>
      <c r="BH23" s="14"/>
      <c r="BI23" s="15"/>
      <c r="BJ23" s="15"/>
      <c r="BK23" s="15"/>
      <c r="BL23" s="15"/>
      <c r="BM23" s="15"/>
      <c r="BN23" s="15"/>
      <c r="BO23" s="14"/>
      <c r="BP23" s="15"/>
      <c r="BQ23" s="15"/>
      <c r="BR23" s="15"/>
      <c r="BS23" s="15"/>
      <c r="BT23" s="15"/>
      <c r="BU23" s="15"/>
      <c r="BV23" s="14"/>
      <c r="BW23" s="15"/>
      <c r="BX23" s="108"/>
    </row>
    <row r="24" spans="1:76" s="7" customFormat="1" ht="24" hidden="1" customHeight="1" x14ac:dyDescent="0.25">
      <c r="A24" s="20"/>
      <c r="B24" s="21" t="s">
        <v>46</v>
      </c>
      <c r="C24" s="282" t="s">
        <v>26</v>
      </c>
      <c r="D24" s="283"/>
      <c r="E24" s="97">
        <v>43866</v>
      </c>
      <c r="F24" s="71">
        <v>43867</v>
      </c>
      <c r="G24" s="27">
        <v>2</v>
      </c>
      <c r="H24" s="48" t="s">
        <v>27</v>
      </c>
      <c r="I24" s="10">
        <f>(0.8442+0.03+0.042+0.1072+0.0525)+(0.7402+0.036+0.042+0.1066+0.0173)</f>
        <v>2.02</v>
      </c>
      <c r="J24" s="59">
        <v>0</v>
      </c>
      <c r="K24" s="70">
        <v>0</v>
      </c>
      <c r="L24" s="67" t="e">
        <f>#REF!</f>
        <v>#REF!</v>
      </c>
      <c r="M24" s="64">
        <v>2</v>
      </c>
      <c r="N24" s="14"/>
      <c r="O24" s="13"/>
      <c r="P24" s="13"/>
      <c r="Q24" s="15"/>
      <c r="R24" s="15"/>
      <c r="S24" s="15"/>
      <c r="T24" s="15"/>
      <c r="U24" s="14"/>
      <c r="V24" s="15"/>
      <c r="W24" s="15"/>
      <c r="X24" s="15"/>
      <c r="Y24" s="15"/>
      <c r="Z24" s="15"/>
      <c r="AA24" s="15"/>
      <c r="AB24" s="14"/>
      <c r="AC24" s="15"/>
      <c r="AD24" s="15"/>
      <c r="AE24" s="15"/>
      <c r="AF24" s="15"/>
      <c r="AG24" s="15"/>
      <c r="AH24" s="15"/>
      <c r="AI24" s="14"/>
      <c r="AJ24" s="15"/>
      <c r="AK24" s="15"/>
      <c r="AL24" s="15"/>
      <c r="AM24" s="15"/>
      <c r="AN24" s="15"/>
      <c r="AO24" s="15"/>
      <c r="AP24" s="14"/>
      <c r="AQ24" s="15"/>
      <c r="AR24" s="15"/>
      <c r="AS24" s="19"/>
      <c r="AT24" s="40"/>
      <c r="AU24" s="13"/>
      <c r="AV24" s="13"/>
      <c r="AW24" s="15"/>
      <c r="AX24" s="15"/>
      <c r="AY24" s="15"/>
      <c r="AZ24" s="15"/>
      <c r="BA24" s="14"/>
      <c r="BB24" s="15"/>
      <c r="BC24" s="15"/>
      <c r="BD24" s="15"/>
      <c r="BE24" s="15"/>
      <c r="BF24" s="15"/>
      <c r="BG24" s="15"/>
      <c r="BH24" s="14"/>
      <c r="BI24" s="15"/>
      <c r="BJ24" s="15"/>
      <c r="BK24" s="15"/>
      <c r="BL24" s="15"/>
      <c r="BM24" s="15"/>
      <c r="BN24" s="15"/>
      <c r="BO24" s="14"/>
      <c r="BP24" s="15"/>
      <c r="BQ24" s="15"/>
      <c r="BR24" s="15"/>
      <c r="BS24" s="15"/>
      <c r="BT24" s="15"/>
      <c r="BU24" s="15"/>
      <c r="BV24" s="14"/>
      <c r="BW24" s="15"/>
      <c r="BX24" s="108"/>
    </row>
    <row r="25" spans="1:76" s="7" customFormat="1" ht="15.75" hidden="1" customHeight="1" x14ac:dyDescent="0.25">
      <c r="A25" s="20"/>
      <c r="B25" s="21" t="s">
        <v>47</v>
      </c>
      <c r="C25" s="288" t="s">
        <v>29</v>
      </c>
      <c r="D25" s="289"/>
      <c r="E25" s="28">
        <v>43867</v>
      </c>
      <c r="F25" s="8">
        <v>43872</v>
      </c>
      <c r="G25" s="27">
        <v>6</v>
      </c>
      <c r="H25" s="48" t="s">
        <v>65</v>
      </c>
      <c r="I25" s="10">
        <f>12.515+11.963</f>
        <v>24.48</v>
      </c>
      <c r="J25" s="59">
        <v>0</v>
      </c>
      <c r="K25" s="70">
        <v>0</v>
      </c>
      <c r="L25" s="67" t="e">
        <f>#REF!</f>
        <v>#REF!</v>
      </c>
      <c r="M25" s="64">
        <v>4</v>
      </c>
      <c r="N25" s="14"/>
      <c r="O25" s="17"/>
      <c r="P25" s="17"/>
      <c r="Q25" s="17"/>
      <c r="R25" s="17"/>
      <c r="S25" s="17"/>
      <c r="T25" s="17"/>
      <c r="U25" s="14"/>
      <c r="V25" s="15"/>
      <c r="W25" s="15"/>
      <c r="X25" s="15"/>
      <c r="Y25" s="15"/>
      <c r="Z25" s="15"/>
      <c r="AA25" s="15"/>
      <c r="AB25" s="14"/>
      <c r="AC25" s="15"/>
      <c r="AD25" s="15"/>
      <c r="AE25" s="15"/>
      <c r="AF25" s="15"/>
      <c r="AG25" s="15"/>
      <c r="AH25" s="15"/>
      <c r="AI25" s="14"/>
      <c r="AJ25" s="15"/>
      <c r="AK25" s="15"/>
      <c r="AL25" s="15"/>
      <c r="AM25" s="15"/>
      <c r="AN25" s="15"/>
      <c r="AO25" s="15"/>
      <c r="AP25" s="14"/>
      <c r="AQ25" s="15"/>
      <c r="AR25" s="15"/>
      <c r="AS25" s="19"/>
      <c r="AT25" s="40"/>
      <c r="AU25" s="17"/>
      <c r="AV25" s="17"/>
      <c r="AW25" s="17"/>
      <c r="AX25" s="17"/>
      <c r="AY25" s="17"/>
      <c r="AZ25" s="17"/>
      <c r="BA25" s="14"/>
      <c r="BB25" s="15"/>
      <c r="BC25" s="15"/>
      <c r="BD25" s="15"/>
      <c r="BE25" s="15"/>
      <c r="BF25" s="15"/>
      <c r="BG25" s="15"/>
      <c r="BH25" s="14"/>
      <c r="BI25" s="15"/>
      <c r="BJ25" s="15"/>
      <c r="BK25" s="15"/>
      <c r="BL25" s="15"/>
      <c r="BM25" s="15"/>
      <c r="BN25" s="15"/>
      <c r="BO25" s="14"/>
      <c r="BP25" s="15"/>
      <c r="BQ25" s="15"/>
      <c r="BR25" s="15"/>
      <c r="BS25" s="15"/>
      <c r="BT25" s="15"/>
      <c r="BU25" s="15"/>
      <c r="BV25" s="14"/>
      <c r="BW25" s="15"/>
      <c r="BX25" s="108"/>
    </row>
    <row r="26" spans="1:76" s="7" customFormat="1" ht="19.899999999999999" hidden="1" customHeight="1" x14ac:dyDescent="0.25">
      <c r="A26" s="20"/>
      <c r="B26" s="38" t="s">
        <v>48</v>
      </c>
      <c r="C26" s="290" t="s">
        <v>66</v>
      </c>
      <c r="D26" s="291"/>
      <c r="E26" s="24"/>
      <c r="F26" s="9"/>
      <c r="G26" s="9"/>
      <c r="H26" s="46" t="s">
        <v>63</v>
      </c>
      <c r="I26" s="47">
        <f>1+1</f>
        <v>2</v>
      </c>
      <c r="J26" s="58">
        <v>0</v>
      </c>
      <c r="K26" s="69">
        <f>SUM(K27:K29)</f>
        <v>0</v>
      </c>
      <c r="L26" s="66">
        <f>I26</f>
        <v>2</v>
      </c>
      <c r="M26" s="63">
        <f>SUM(M27:M29)</f>
        <v>8</v>
      </c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29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  <c r="BF26" s="16"/>
      <c r="BG26" s="16"/>
      <c r="BH26" s="16"/>
      <c r="BI26" s="16"/>
      <c r="BJ26" s="16"/>
      <c r="BK26" s="16"/>
      <c r="BL26" s="16"/>
      <c r="BM26" s="16"/>
      <c r="BN26" s="16"/>
      <c r="BO26" s="16"/>
      <c r="BP26" s="16"/>
      <c r="BQ26" s="16"/>
      <c r="BR26" s="16"/>
      <c r="BS26" s="16"/>
      <c r="BT26" s="16"/>
      <c r="BU26" s="16"/>
      <c r="BV26" s="16"/>
      <c r="BW26" s="16"/>
      <c r="BX26" s="112"/>
    </row>
    <row r="27" spans="1:76" s="7" customFormat="1" ht="19.899999999999999" hidden="1" customHeight="1" x14ac:dyDescent="0.25">
      <c r="A27" s="20"/>
      <c r="B27" s="21" t="s">
        <v>49</v>
      </c>
      <c r="C27" s="282" t="s">
        <v>25</v>
      </c>
      <c r="D27" s="283"/>
      <c r="E27" s="26">
        <v>43867</v>
      </c>
      <c r="F27" s="8">
        <v>43868</v>
      </c>
      <c r="G27" s="27">
        <v>2</v>
      </c>
      <c r="H27" s="48" t="s">
        <v>65</v>
      </c>
      <c r="I27" s="10">
        <f>1.3+1.3</f>
        <v>2.6</v>
      </c>
      <c r="J27" s="59">
        <v>0</v>
      </c>
      <c r="K27" s="70">
        <v>0</v>
      </c>
      <c r="L27" s="67" t="e">
        <f>#REF!</f>
        <v>#REF!</v>
      </c>
      <c r="M27" s="64">
        <v>2</v>
      </c>
      <c r="N27" s="14"/>
      <c r="O27" s="13"/>
      <c r="P27" s="13"/>
      <c r="Q27" s="11"/>
      <c r="R27" s="11"/>
      <c r="S27" s="11"/>
      <c r="T27" s="17"/>
      <c r="U27" s="14"/>
      <c r="V27" s="17"/>
      <c r="W27" s="17"/>
      <c r="X27" s="17"/>
      <c r="Y27" s="17"/>
      <c r="Z27" s="17"/>
      <c r="AA27" s="17"/>
      <c r="AB27" s="14"/>
      <c r="AC27" s="15"/>
      <c r="AD27" s="15"/>
      <c r="AE27" s="15"/>
      <c r="AF27" s="15"/>
      <c r="AG27" s="15"/>
      <c r="AH27" s="15"/>
      <c r="AI27" s="14"/>
      <c r="AJ27" s="15"/>
      <c r="AK27" s="15"/>
      <c r="AL27" s="15"/>
      <c r="AM27" s="15"/>
      <c r="AN27" s="15"/>
      <c r="AO27" s="15"/>
      <c r="AP27" s="14"/>
      <c r="AQ27" s="15"/>
      <c r="AR27" s="15"/>
      <c r="AS27" s="19"/>
      <c r="AT27" s="40"/>
      <c r="AU27" s="13"/>
      <c r="AV27" s="13"/>
      <c r="AW27" s="11"/>
      <c r="AX27" s="11"/>
      <c r="AY27" s="11"/>
      <c r="AZ27" s="17"/>
      <c r="BA27" s="14"/>
      <c r="BB27" s="17"/>
      <c r="BC27" s="17"/>
      <c r="BD27" s="17"/>
      <c r="BE27" s="17"/>
      <c r="BF27" s="17"/>
      <c r="BG27" s="17"/>
      <c r="BH27" s="14"/>
      <c r="BI27" s="15"/>
      <c r="BJ27" s="15"/>
      <c r="BK27" s="15"/>
      <c r="BL27" s="15"/>
      <c r="BM27" s="15"/>
      <c r="BN27" s="15"/>
      <c r="BO27" s="14"/>
      <c r="BP27" s="15"/>
      <c r="BQ27" s="15"/>
      <c r="BR27" s="15"/>
      <c r="BS27" s="15"/>
      <c r="BT27" s="15"/>
      <c r="BU27" s="15"/>
      <c r="BV27" s="14"/>
      <c r="BW27" s="15"/>
      <c r="BX27" s="108"/>
    </row>
    <row r="28" spans="1:76" s="7" customFormat="1" ht="28.5" hidden="1" customHeight="1" x14ac:dyDescent="0.25">
      <c r="A28" s="20"/>
      <c r="B28" s="21" t="s">
        <v>50</v>
      </c>
      <c r="C28" s="282" t="s">
        <v>26</v>
      </c>
      <c r="D28" s="283"/>
      <c r="E28" s="28">
        <v>43868</v>
      </c>
      <c r="F28" s="8">
        <v>43870</v>
      </c>
      <c r="G28" s="27">
        <v>3</v>
      </c>
      <c r="H28" s="48" t="s">
        <v>27</v>
      </c>
      <c r="I28" s="10">
        <f>(0.9252+0.0405+0.042+0.1592+0.0223)+(0.9228+0.0405+0.042+0.1534+0.0223)</f>
        <v>2.37</v>
      </c>
      <c r="J28" s="59">
        <v>0</v>
      </c>
      <c r="K28" s="70">
        <v>0</v>
      </c>
      <c r="L28" s="67" t="e">
        <f>#REF!</f>
        <v>#REF!</v>
      </c>
      <c r="M28" s="64">
        <v>2</v>
      </c>
      <c r="N28" s="14"/>
      <c r="O28" s="13"/>
      <c r="P28" s="13"/>
      <c r="Q28" s="15"/>
      <c r="R28" s="15"/>
      <c r="S28" s="11"/>
      <c r="T28" s="15"/>
      <c r="U28" s="14"/>
      <c r="V28" s="55"/>
      <c r="W28" s="17"/>
      <c r="X28" s="17"/>
      <c r="Y28" s="17"/>
      <c r="Z28" s="17"/>
      <c r="AA28" s="17"/>
      <c r="AB28" s="14"/>
      <c r="AC28" s="15"/>
      <c r="AD28" s="15"/>
      <c r="AE28" s="15"/>
      <c r="AF28" s="15"/>
      <c r="AG28" s="15"/>
      <c r="AH28" s="15"/>
      <c r="AI28" s="14"/>
      <c r="AJ28" s="15"/>
      <c r="AK28" s="15"/>
      <c r="AL28" s="15"/>
      <c r="AM28" s="15"/>
      <c r="AN28" s="15"/>
      <c r="AO28" s="15"/>
      <c r="AP28" s="14"/>
      <c r="AQ28" s="15"/>
      <c r="AR28" s="15"/>
      <c r="AS28" s="19"/>
      <c r="AT28" s="40"/>
      <c r="AU28" s="13"/>
      <c r="AV28" s="13"/>
      <c r="AW28" s="15"/>
      <c r="AX28" s="15"/>
      <c r="AY28" s="11"/>
      <c r="AZ28" s="15"/>
      <c r="BA28" s="14"/>
      <c r="BB28" s="55"/>
      <c r="BC28" s="17"/>
      <c r="BD28" s="17"/>
      <c r="BE28" s="17"/>
      <c r="BF28" s="17"/>
      <c r="BG28" s="17"/>
      <c r="BH28" s="14"/>
      <c r="BI28" s="15"/>
      <c r="BJ28" s="15"/>
      <c r="BK28" s="15"/>
      <c r="BL28" s="15"/>
      <c r="BM28" s="15"/>
      <c r="BN28" s="15"/>
      <c r="BO28" s="14"/>
      <c r="BP28" s="15"/>
      <c r="BQ28" s="15"/>
      <c r="BR28" s="15"/>
      <c r="BS28" s="15"/>
      <c r="BT28" s="15"/>
      <c r="BU28" s="15"/>
      <c r="BV28" s="14"/>
      <c r="BW28" s="15"/>
      <c r="BX28" s="108"/>
    </row>
    <row r="29" spans="1:76" s="7" customFormat="1" ht="21" hidden="1" customHeight="1" x14ac:dyDescent="0.25">
      <c r="A29" s="20"/>
      <c r="B29" s="21" t="s">
        <v>51</v>
      </c>
      <c r="C29" s="288" t="s">
        <v>29</v>
      </c>
      <c r="D29" s="289"/>
      <c r="E29" s="28">
        <v>43871</v>
      </c>
      <c r="F29" s="8">
        <v>43878</v>
      </c>
      <c r="G29" s="27">
        <v>7</v>
      </c>
      <c r="H29" s="48" t="s">
        <v>65</v>
      </c>
      <c r="I29" s="10">
        <f>16.85+16.25</f>
        <v>33.1</v>
      </c>
      <c r="J29" s="59">
        <v>0</v>
      </c>
      <c r="K29" s="70">
        <v>0</v>
      </c>
      <c r="L29" s="67" t="e">
        <f>#REF!</f>
        <v>#REF!</v>
      </c>
      <c r="M29" s="64">
        <v>4</v>
      </c>
      <c r="N29" s="14"/>
      <c r="O29" s="13"/>
      <c r="P29" s="13"/>
      <c r="Q29" s="15"/>
      <c r="R29" s="15"/>
      <c r="S29" s="15"/>
      <c r="T29" s="11"/>
      <c r="U29" s="14"/>
      <c r="V29" s="17"/>
      <c r="W29" s="17"/>
      <c r="X29" s="17"/>
      <c r="Y29" s="17"/>
      <c r="Z29" s="17"/>
      <c r="AA29" s="17"/>
      <c r="AB29" s="14"/>
      <c r="AC29" s="15"/>
      <c r="AD29" s="15"/>
      <c r="AE29" s="15"/>
      <c r="AF29" s="15"/>
      <c r="AG29" s="15"/>
      <c r="AH29" s="15"/>
      <c r="AI29" s="14"/>
      <c r="AJ29" s="15"/>
      <c r="AK29" s="15"/>
      <c r="AL29" s="15"/>
      <c r="AM29" s="15"/>
      <c r="AN29" s="15"/>
      <c r="AO29" s="15"/>
      <c r="AP29" s="14"/>
      <c r="AQ29" s="15"/>
      <c r="AR29" s="15"/>
      <c r="AS29" s="19"/>
      <c r="AT29" s="40"/>
      <c r="AU29" s="13"/>
      <c r="AV29" s="13"/>
      <c r="AW29" s="15"/>
      <c r="AX29" s="15"/>
      <c r="AY29" s="15"/>
      <c r="AZ29" s="11"/>
      <c r="BA29" s="14"/>
      <c r="BB29" s="17"/>
      <c r="BC29" s="17"/>
      <c r="BD29" s="17"/>
      <c r="BE29" s="17"/>
      <c r="BF29" s="17"/>
      <c r="BG29" s="17"/>
      <c r="BH29" s="14"/>
      <c r="BI29" s="15"/>
      <c r="BJ29" s="15"/>
      <c r="BK29" s="15"/>
      <c r="BL29" s="15"/>
      <c r="BM29" s="15"/>
      <c r="BN29" s="15"/>
      <c r="BO29" s="14"/>
      <c r="BP29" s="15"/>
      <c r="BQ29" s="15"/>
      <c r="BR29" s="15"/>
      <c r="BS29" s="15"/>
      <c r="BT29" s="15"/>
      <c r="BU29" s="15"/>
      <c r="BV29" s="14"/>
      <c r="BW29" s="15"/>
      <c r="BX29" s="108"/>
    </row>
    <row r="30" spans="1:76" s="7" customFormat="1" ht="19.899999999999999" hidden="1" customHeight="1" x14ac:dyDescent="0.25">
      <c r="A30" s="20"/>
      <c r="B30" s="38" t="s">
        <v>52</v>
      </c>
      <c r="C30" s="248" t="s">
        <v>69</v>
      </c>
      <c r="D30" s="249"/>
      <c r="E30" s="24"/>
      <c r="F30" s="9"/>
      <c r="G30" s="9"/>
      <c r="H30" s="46" t="s">
        <v>63</v>
      </c>
      <c r="I30" s="47">
        <f>2+4</f>
        <v>6</v>
      </c>
      <c r="J30" s="58">
        <v>0</v>
      </c>
      <c r="K30" s="69">
        <f>SUM(K31:K33)</f>
        <v>0</v>
      </c>
      <c r="L30" s="66">
        <f>I30</f>
        <v>6</v>
      </c>
      <c r="M30" s="63">
        <f>SUM(M31:M33)</f>
        <v>8</v>
      </c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29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  <c r="BF30" s="16"/>
      <c r="BG30" s="16"/>
      <c r="BH30" s="16"/>
      <c r="BI30" s="16"/>
      <c r="BJ30" s="16"/>
      <c r="BK30" s="16"/>
      <c r="BL30" s="16"/>
      <c r="BM30" s="16"/>
      <c r="BN30" s="16"/>
      <c r="BO30" s="16"/>
      <c r="BP30" s="16"/>
      <c r="BQ30" s="16"/>
      <c r="BR30" s="16"/>
      <c r="BS30" s="16"/>
      <c r="BT30" s="16"/>
      <c r="BU30" s="16"/>
      <c r="BV30" s="16"/>
      <c r="BW30" s="16"/>
      <c r="BX30" s="112"/>
    </row>
    <row r="31" spans="1:76" s="7" customFormat="1" ht="30" hidden="1" customHeight="1" x14ac:dyDescent="0.25">
      <c r="A31" s="20"/>
      <c r="B31" s="21" t="s">
        <v>53</v>
      </c>
      <c r="C31" s="282" t="s">
        <v>25</v>
      </c>
      <c r="D31" s="283"/>
      <c r="E31" s="28">
        <v>43873</v>
      </c>
      <c r="F31" s="8">
        <v>43875</v>
      </c>
      <c r="G31" s="27">
        <v>3</v>
      </c>
      <c r="H31" s="48" t="s">
        <v>65</v>
      </c>
      <c r="I31" s="10">
        <f>1.06+2.88</f>
        <v>3.94</v>
      </c>
      <c r="J31" s="59">
        <v>0</v>
      </c>
      <c r="K31" s="70">
        <v>0</v>
      </c>
      <c r="L31" s="67" t="e">
        <f>#REF!</f>
        <v>#REF!</v>
      </c>
      <c r="M31" s="64">
        <v>2</v>
      </c>
      <c r="N31" s="14"/>
      <c r="O31" s="13"/>
      <c r="P31" s="13"/>
      <c r="Q31" s="15"/>
      <c r="R31" s="15"/>
      <c r="S31" s="15"/>
      <c r="T31" s="15"/>
      <c r="U31" s="14"/>
      <c r="V31" s="15"/>
      <c r="W31" s="15"/>
      <c r="X31" s="15"/>
      <c r="Y31" s="17"/>
      <c r="Z31" s="17"/>
      <c r="AA31" s="17"/>
      <c r="AB31" s="14"/>
      <c r="AC31" s="15"/>
      <c r="AD31" s="15"/>
      <c r="AE31" s="15"/>
      <c r="AF31" s="15"/>
      <c r="AG31" s="15"/>
      <c r="AH31" s="15"/>
      <c r="AI31" s="14"/>
      <c r="AJ31" s="15"/>
      <c r="AK31" s="15"/>
      <c r="AL31" s="15"/>
      <c r="AM31" s="15"/>
      <c r="AN31" s="15"/>
      <c r="AO31" s="15"/>
      <c r="AP31" s="14"/>
      <c r="AQ31" s="15"/>
      <c r="AR31" s="15"/>
      <c r="AS31" s="19"/>
      <c r="AT31" s="40"/>
      <c r="AU31" s="13"/>
      <c r="AV31" s="13"/>
      <c r="AW31" s="15"/>
      <c r="AX31" s="15"/>
      <c r="AY31" s="15"/>
      <c r="AZ31" s="15"/>
      <c r="BA31" s="14"/>
      <c r="BB31" s="15"/>
      <c r="BC31" s="15"/>
      <c r="BD31" s="15"/>
      <c r="BE31" s="17"/>
      <c r="BF31" s="17"/>
      <c r="BG31" s="17"/>
      <c r="BH31" s="14"/>
      <c r="BI31" s="15"/>
      <c r="BJ31" s="15"/>
      <c r="BK31" s="15"/>
      <c r="BL31" s="15"/>
      <c r="BM31" s="15"/>
      <c r="BN31" s="15"/>
      <c r="BO31" s="14"/>
      <c r="BP31" s="15"/>
      <c r="BQ31" s="15"/>
      <c r="BR31" s="15"/>
      <c r="BS31" s="15"/>
      <c r="BT31" s="15"/>
      <c r="BU31" s="15"/>
      <c r="BV31" s="14"/>
      <c r="BW31" s="15"/>
      <c r="BX31" s="108"/>
    </row>
    <row r="32" spans="1:76" s="7" customFormat="1" ht="30" hidden="1" customHeight="1" x14ac:dyDescent="0.25">
      <c r="A32" s="20"/>
      <c r="B32" s="21" t="s">
        <v>54</v>
      </c>
      <c r="C32" s="282" t="s">
        <v>26</v>
      </c>
      <c r="D32" s="283"/>
      <c r="E32" s="30">
        <v>43874</v>
      </c>
      <c r="F32" s="31">
        <v>43876</v>
      </c>
      <c r="G32" s="27">
        <v>3</v>
      </c>
      <c r="H32" s="48" t="s">
        <v>27</v>
      </c>
      <c r="I32" s="10">
        <f>(0.288+0.1422+0.0894+0.1564+0.025)+(0.576+0.3048+0.1788+0.3768+0.05)</f>
        <v>2.19</v>
      </c>
      <c r="J32" s="59">
        <v>0</v>
      </c>
      <c r="K32" s="70">
        <v>0</v>
      </c>
      <c r="L32" s="67" t="e">
        <f>#REF!</f>
        <v>#REF!</v>
      </c>
      <c r="M32" s="64">
        <v>2</v>
      </c>
      <c r="N32" s="41"/>
      <c r="O32" s="32"/>
      <c r="P32" s="32"/>
      <c r="Q32" s="34"/>
      <c r="R32" s="34"/>
      <c r="S32" s="34"/>
      <c r="T32" s="34"/>
      <c r="U32" s="33"/>
      <c r="V32" s="34"/>
      <c r="W32" s="34"/>
      <c r="X32" s="34"/>
      <c r="Y32" s="35"/>
      <c r="Z32" s="34"/>
      <c r="AA32" s="98"/>
      <c r="AB32" s="33"/>
      <c r="AC32" s="34"/>
      <c r="AD32" s="34"/>
      <c r="AE32" s="34"/>
      <c r="AF32" s="34"/>
      <c r="AG32" s="34"/>
      <c r="AH32" s="34"/>
      <c r="AI32" s="33"/>
      <c r="AJ32" s="34"/>
      <c r="AK32" s="34"/>
      <c r="AL32" s="34"/>
      <c r="AM32" s="34"/>
      <c r="AN32" s="34"/>
      <c r="AO32" s="34"/>
      <c r="AP32" s="33"/>
      <c r="AQ32" s="34"/>
      <c r="AR32" s="34"/>
      <c r="AS32" s="19"/>
      <c r="AT32" s="41"/>
      <c r="AU32" s="32"/>
      <c r="AV32" s="32"/>
      <c r="AW32" s="34"/>
      <c r="AX32" s="34"/>
      <c r="AY32" s="34"/>
      <c r="AZ32" s="34"/>
      <c r="BA32" s="33"/>
      <c r="BB32" s="34"/>
      <c r="BC32" s="34"/>
      <c r="BD32" s="34"/>
      <c r="BE32" s="35"/>
      <c r="BF32" s="34"/>
      <c r="BG32" s="98"/>
      <c r="BH32" s="33"/>
      <c r="BI32" s="34"/>
      <c r="BJ32" s="34"/>
      <c r="BK32" s="34"/>
      <c r="BL32" s="34"/>
      <c r="BM32" s="34"/>
      <c r="BN32" s="34"/>
      <c r="BO32" s="33"/>
      <c r="BP32" s="34"/>
      <c r="BQ32" s="34"/>
      <c r="BR32" s="34"/>
      <c r="BS32" s="34"/>
      <c r="BT32" s="34"/>
      <c r="BU32" s="34"/>
      <c r="BV32" s="33"/>
      <c r="BW32" s="34"/>
      <c r="BX32" s="108"/>
    </row>
    <row r="33" spans="1:76" s="7" customFormat="1" ht="19.899999999999999" hidden="1" customHeight="1" x14ac:dyDescent="0.25">
      <c r="A33" s="20"/>
      <c r="B33" s="21" t="s">
        <v>68</v>
      </c>
      <c r="C33" s="288" t="s">
        <v>29</v>
      </c>
      <c r="D33" s="289"/>
      <c r="E33" s="31">
        <v>43875</v>
      </c>
      <c r="F33" s="31">
        <v>43881</v>
      </c>
      <c r="G33" s="27">
        <v>7</v>
      </c>
      <c r="H33" s="48" t="s">
        <v>65</v>
      </c>
      <c r="I33" s="10">
        <f>15.75+33.18</f>
        <v>48.93</v>
      </c>
      <c r="J33" s="59">
        <v>0</v>
      </c>
      <c r="K33" s="70">
        <v>0</v>
      </c>
      <c r="L33" s="67" t="e">
        <f>#REF!</f>
        <v>#REF!</v>
      </c>
      <c r="M33" s="64">
        <v>4</v>
      </c>
      <c r="N33" s="41"/>
      <c r="O33" s="32"/>
      <c r="P33" s="32"/>
      <c r="Q33" s="34"/>
      <c r="R33" s="34"/>
      <c r="S33" s="34"/>
      <c r="T33" s="34"/>
      <c r="U33" s="33"/>
      <c r="V33" s="34"/>
      <c r="W33" s="34"/>
      <c r="X33" s="34"/>
      <c r="Y33" s="34"/>
      <c r="Z33" s="35"/>
      <c r="AA33" s="34"/>
      <c r="AB33" s="33"/>
      <c r="AC33" s="34"/>
      <c r="AD33" s="34"/>
      <c r="AE33" s="34"/>
      <c r="AF33" s="34"/>
      <c r="AG33" s="34"/>
      <c r="AH33" s="34"/>
      <c r="AI33" s="33"/>
      <c r="AJ33" s="34"/>
      <c r="AK33" s="34"/>
      <c r="AL33" s="34"/>
      <c r="AM33" s="34"/>
      <c r="AN33" s="34"/>
      <c r="AO33" s="34"/>
      <c r="AP33" s="33"/>
      <c r="AQ33" s="34"/>
      <c r="AR33" s="34"/>
      <c r="AS33" s="19"/>
      <c r="AT33" s="41"/>
      <c r="AU33" s="32"/>
      <c r="AV33" s="32"/>
      <c r="AW33" s="34"/>
      <c r="AX33" s="34"/>
      <c r="AY33" s="34"/>
      <c r="AZ33" s="34"/>
      <c r="BA33" s="33"/>
      <c r="BB33" s="34"/>
      <c r="BC33" s="34"/>
      <c r="BD33" s="34"/>
      <c r="BE33" s="34"/>
      <c r="BF33" s="35"/>
      <c r="BG33" s="34"/>
      <c r="BH33" s="33"/>
      <c r="BI33" s="34"/>
      <c r="BJ33" s="34"/>
      <c r="BK33" s="34"/>
      <c r="BL33" s="34"/>
      <c r="BM33" s="34"/>
      <c r="BN33" s="34"/>
      <c r="BO33" s="33"/>
      <c r="BP33" s="34"/>
      <c r="BQ33" s="34"/>
      <c r="BR33" s="34"/>
      <c r="BS33" s="34"/>
      <c r="BT33" s="34"/>
      <c r="BU33" s="34"/>
      <c r="BV33" s="33"/>
      <c r="BW33" s="34"/>
      <c r="BX33" s="108"/>
    </row>
    <row r="34" spans="1:76" s="7" customFormat="1" ht="19.899999999999999" hidden="1" customHeight="1" x14ac:dyDescent="0.25">
      <c r="A34" s="20"/>
      <c r="B34" s="38" t="s">
        <v>70</v>
      </c>
      <c r="C34" s="248" t="s">
        <v>78</v>
      </c>
      <c r="D34" s="249"/>
      <c r="E34" s="24"/>
      <c r="F34" s="9"/>
      <c r="G34" s="9"/>
      <c r="H34" s="46" t="s">
        <v>63</v>
      </c>
      <c r="I34" s="47">
        <f>2+2</f>
        <v>4</v>
      </c>
      <c r="J34" s="58">
        <v>0</v>
      </c>
      <c r="K34" s="69">
        <f>SUM(K35:K37)</f>
        <v>0</v>
      </c>
      <c r="L34" s="66">
        <f>I34</f>
        <v>4</v>
      </c>
      <c r="M34" s="63">
        <f>SUM(M35:M37)</f>
        <v>8</v>
      </c>
      <c r="N34" s="29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29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  <c r="BF34" s="16"/>
      <c r="BG34" s="16"/>
      <c r="BH34" s="16"/>
      <c r="BI34" s="16"/>
      <c r="BJ34" s="16"/>
      <c r="BK34" s="16"/>
      <c r="BL34" s="16"/>
      <c r="BM34" s="16"/>
      <c r="BN34" s="16"/>
      <c r="BO34" s="16"/>
      <c r="BP34" s="16"/>
      <c r="BQ34" s="16"/>
      <c r="BR34" s="16"/>
      <c r="BS34" s="16"/>
      <c r="BT34" s="16"/>
      <c r="BU34" s="16"/>
      <c r="BV34" s="16"/>
      <c r="BW34" s="16"/>
      <c r="BX34" s="112"/>
    </row>
    <row r="35" spans="1:76" s="7" customFormat="1" ht="19.899999999999999" hidden="1" customHeight="1" x14ac:dyDescent="0.25">
      <c r="A35" s="20"/>
      <c r="B35" s="21" t="s">
        <v>71</v>
      </c>
      <c r="C35" s="282" t="s">
        <v>25</v>
      </c>
      <c r="D35" s="283"/>
      <c r="E35" s="28">
        <v>43877</v>
      </c>
      <c r="F35" s="8">
        <v>43877</v>
      </c>
      <c r="G35" s="27">
        <v>1</v>
      </c>
      <c r="H35" s="48" t="s">
        <v>65</v>
      </c>
      <c r="I35" s="10">
        <f>0.8+0.94</f>
        <v>1.74</v>
      </c>
      <c r="J35" s="59">
        <v>0</v>
      </c>
      <c r="K35" s="70">
        <v>0</v>
      </c>
      <c r="L35" s="67" t="e">
        <f>#REF!</f>
        <v>#REF!</v>
      </c>
      <c r="M35" s="64">
        <v>2</v>
      </c>
      <c r="N35" s="40"/>
      <c r="O35" s="13"/>
      <c r="P35" s="13"/>
      <c r="Q35" s="15"/>
      <c r="R35" s="15"/>
      <c r="S35" s="15"/>
      <c r="T35" s="15"/>
      <c r="U35" s="14"/>
      <c r="V35" s="15"/>
      <c r="W35" s="15"/>
      <c r="X35" s="15"/>
      <c r="Y35" s="11"/>
      <c r="Z35" s="15"/>
      <c r="AA35" s="11"/>
      <c r="AB35" s="14"/>
      <c r="AC35" s="15"/>
      <c r="AD35" s="15"/>
      <c r="AE35" s="15"/>
      <c r="AF35" s="15"/>
      <c r="AG35" s="15"/>
      <c r="AH35" s="15"/>
      <c r="AI35" s="14"/>
      <c r="AJ35" s="15"/>
      <c r="AK35" s="15"/>
      <c r="AL35" s="15"/>
      <c r="AM35" s="15"/>
      <c r="AN35" s="15"/>
      <c r="AO35" s="15"/>
      <c r="AP35" s="14"/>
      <c r="AQ35" s="15"/>
      <c r="AR35" s="15"/>
      <c r="AS35" s="19"/>
      <c r="AT35" s="40"/>
      <c r="AU35" s="13"/>
      <c r="AV35" s="13"/>
      <c r="AW35" s="15"/>
      <c r="AX35" s="15"/>
      <c r="AY35" s="15"/>
      <c r="AZ35" s="15"/>
      <c r="BA35" s="14"/>
      <c r="BB35" s="15"/>
      <c r="BC35" s="15"/>
      <c r="BD35" s="15"/>
      <c r="BE35" s="11"/>
      <c r="BF35" s="15"/>
      <c r="BG35" s="11"/>
      <c r="BH35" s="14"/>
      <c r="BI35" s="15"/>
      <c r="BJ35" s="15"/>
      <c r="BK35" s="15"/>
      <c r="BL35" s="15"/>
      <c r="BM35" s="15"/>
      <c r="BN35" s="15"/>
      <c r="BO35" s="14"/>
      <c r="BP35" s="15"/>
      <c r="BQ35" s="15"/>
      <c r="BR35" s="15"/>
      <c r="BS35" s="15"/>
      <c r="BT35" s="15"/>
      <c r="BU35" s="15"/>
      <c r="BV35" s="14"/>
      <c r="BW35" s="15"/>
      <c r="BX35" s="108"/>
    </row>
    <row r="36" spans="1:76" s="7" customFormat="1" ht="25.5" hidden="1" customHeight="1" x14ac:dyDescent="0.25">
      <c r="A36" s="20"/>
      <c r="B36" s="21" t="s">
        <v>72</v>
      </c>
      <c r="C36" s="282" t="s">
        <v>26</v>
      </c>
      <c r="D36" s="283"/>
      <c r="E36" s="30">
        <v>43879</v>
      </c>
      <c r="F36" s="31">
        <v>43879</v>
      </c>
      <c r="G36" s="27">
        <v>1</v>
      </c>
      <c r="H36" s="48" t="s">
        <v>27</v>
      </c>
      <c r="I36" s="10">
        <f>0.166+0.166+0.1082+0.1157+0.1074+0.1134+0.0202+0.0202</f>
        <v>0.82</v>
      </c>
      <c r="J36" s="59">
        <v>0</v>
      </c>
      <c r="K36" s="70">
        <v>0</v>
      </c>
      <c r="L36" s="67" t="e">
        <f>#REF!</f>
        <v>#REF!</v>
      </c>
      <c r="M36" s="64">
        <v>2</v>
      </c>
      <c r="N36" s="41"/>
      <c r="O36" s="32"/>
      <c r="P36" s="32"/>
      <c r="Q36" s="34"/>
      <c r="R36" s="34"/>
      <c r="S36" s="34"/>
      <c r="T36" s="34"/>
      <c r="U36" s="33"/>
      <c r="V36" s="34"/>
      <c r="W36" s="34"/>
      <c r="X36" s="34"/>
      <c r="Y36" s="35"/>
      <c r="Z36" s="34"/>
      <c r="AA36" s="35"/>
      <c r="AB36" s="33"/>
      <c r="AC36" s="34"/>
      <c r="AD36" s="34"/>
      <c r="AE36" s="34"/>
      <c r="AF36" s="34"/>
      <c r="AG36" s="34"/>
      <c r="AH36" s="34"/>
      <c r="AI36" s="33"/>
      <c r="AJ36" s="34"/>
      <c r="AK36" s="34"/>
      <c r="AL36" s="34"/>
      <c r="AM36" s="34"/>
      <c r="AN36" s="34"/>
      <c r="AO36" s="34"/>
      <c r="AP36" s="33"/>
      <c r="AQ36" s="34"/>
      <c r="AR36" s="34"/>
      <c r="AS36" s="19"/>
      <c r="AT36" s="41"/>
      <c r="AU36" s="32"/>
      <c r="AV36" s="32"/>
      <c r="AW36" s="34"/>
      <c r="AX36" s="34"/>
      <c r="AY36" s="34"/>
      <c r="AZ36" s="34"/>
      <c r="BA36" s="33"/>
      <c r="BB36" s="34"/>
      <c r="BC36" s="34"/>
      <c r="BD36" s="34"/>
      <c r="BE36" s="35"/>
      <c r="BF36" s="34"/>
      <c r="BG36" s="35"/>
      <c r="BH36" s="33"/>
      <c r="BI36" s="34"/>
      <c r="BJ36" s="34"/>
      <c r="BK36" s="34"/>
      <c r="BL36" s="34"/>
      <c r="BM36" s="34"/>
      <c r="BN36" s="34"/>
      <c r="BO36" s="33"/>
      <c r="BP36" s="34"/>
      <c r="BQ36" s="34"/>
      <c r="BR36" s="34"/>
      <c r="BS36" s="34"/>
      <c r="BT36" s="34"/>
      <c r="BU36" s="34"/>
      <c r="BV36" s="33"/>
      <c r="BW36" s="34"/>
      <c r="BX36" s="108"/>
    </row>
    <row r="37" spans="1:76" s="7" customFormat="1" ht="19.899999999999999" hidden="1" customHeight="1" x14ac:dyDescent="0.25">
      <c r="A37" s="20"/>
      <c r="B37" s="21" t="s">
        <v>73</v>
      </c>
      <c r="C37" s="288" t="s">
        <v>29</v>
      </c>
      <c r="D37" s="289"/>
      <c r="E37" s="30">
        <v>43880</v>
      </c>
      <c r="F37" s="31">
        <v>43881</v>
      </c>
      <c r="G37" s="27">
        <v>2</v>
      </c>
      <c r="H37" s="48" t="s">
        <v>65</v>
      </c>
      <c r="I37" s="10">
        <f>10.096+11.116</f>
        <v>21.21</v>
      </c>
      <c r="J37" s="59">
        <v>0</v>
      </c>
      <c r="K37" s="70">
        <v>0</v>
      </c>
      <c r="L37" s="67" t="e">
        <f>#REF!</f>
        <v>#REF!</v>
      </c>
      <c r="M37" s="64">
        <v>4</v>
      </c>
      <c r="N37" s="41"/>
      <c r="O37" s="32"/>
      <c r="P37" s="32"/>
      <c r="Q37" s="34"/>
      <c r="R37" s="34"/>
      <c r="S37" s="34"/>
      <c r="T37" s="34"/>
      <c r="U37" s="33"/>
      <c r="V37" s="34"/>
      <c r="W37" s="34"/>
      <c r="X37" s="34"/>
      <c r="Y37" s="34"/>
      <c r="Z37" s="35"/>
      <c r="AA37" s="35"/>
      <c r="AB37" s="36"/>
      <c r="AC37" s="35"/>
      <c r="AD37" s="34"/>
      <c r="AE37" s="34"/>
      <c r="AF37" s="34"/>
      <c r="AG37" s="34"/>
      <c r="AH37" s="34"/>
      <c r="AI37" s="33"/>
      <c r="AJ37" s="34"/>
      <c r="AK37" s="34"/>
      <c r="AL37" s="34"/>
      <c r="AM37" s="34"/>
      <c r="AN37" s="34"/>
      <c r="AO37" s="34"/>
      <c r="AP37" s="33"/>
      <c r="AQ37" s="34"/>
      <c r="AR37" s="34"/>
      <c r="AS37" s="19"/>
      <c r="AT37" s="41"/>
      <c r="AU37" s="32"/>
      <c r="AV37" s="32"/>
      <c r="AW37" s="34"/>
      <c r="AX37" s="34"/>
      <c r="AY37" s="34"/>
      <c r="AZ37" s="34"/>
      <c r="BA37" s="33"/>
      <c r="BB37" s="34"/>
      <c r="BC37" s="34"/>
      <c r="BD37" s="34"/>
      <c r="BE37" s="34"/>
      <c r="BF37" s="35"/>
      <c r="BG37" s="35"/>
      <c r="BH37" s="36"/>
      <c r="BI37" s="35"/>
      <c r="BJ37" s="34"/>
      <c r="BK37" s="34"/>
      <c r="BL37" s="34"/>
      <c r="BM37" s="34"/>
      <c r="BN37" s="34"/>
      <c r="BO37" s="33"/>
      <c r="BP37" s="34"/>
      <c r="BQ37" s="34"/>
      <c r="BR37" s="34"/>
      <c r="BS37" s="34"/>
      <c r="BT37" s="34"/>
      <c r="BU37" s="34"/>
      <c r="BV37" s="33"/>
      <c r="BW37" s="34"/>
      <c r="BX37" s="108"/>
    </row>
    <row r="38" spans="1:76" s="7" customFormat="1" ht="19.899999999999999" hidden="1" customHeight="1" x14ac:dyDescent="0.25">
      <c r="A38" s="20"/>
      <c r="B38" s="38" t="s">
        <v>74</v>
      </c>
      <c r="C38" s="248" t="s">
        <v>79</v>
      </c>
      <c r="D38" s="249"/>
      <c r="E38" s="24"/>
      <c r="F38" s="9"/>
      <c r="G38" s="9"/>
      <c r="H38" s="46" t="s">
        <v>63</v>
      </c>
      <c r="I38" s="47">
        <v>2</v>
      </c>
      <c r="J38" s="58">
        <v>0</v>
      </c>
      <c r="K38" s="69">
        <f>SUM(K39:K41)</f>
        <v>0</v>
      </c>
      <c r="L38" s="66">
        <f>I38</f>
        <v>2</v>
      </c>
      <c r="M38" s="63">
        <f>SUM(M39:M41)</f>
        <v>8</v>
      </c>
      <c r="N38" s="29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29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  <c r="BF38" s="16"/>
      <c r="BG38" s="16"/>
      <c r="BH38" s="16"/>
      <c r="BI38" s="16"/>
      <c r="BJ38" s="16"/>
      <c r="BK38" s="16"/>
      <c r="BL38" s="16"/>
      <c r="BM38" s="16"/>
      <c r="BN38" s="16"/>
      <c r="BO38" s="16"/>
      <c r="BP38" s="16"/>
      <c r="BQ38" s="16"/>
      <c r="BR38" s="16"/>
      <c r="BS38" s="16"/>
      <c r="BT38" s="16"/>
      <c r="BU38" s="16"/>
      <c r="BV38" s="16"/>
      <c r="BW38" s="16"/>
      <c r="BX38" s="112"/>
    </row>
    <row r="39" spans="1:76" s="7" customFormat="1" ht="19.899999999999999" hidden="1" customHeight="1" x14ac:dyDescent="0.25">
      <c r="A39" s="20"/>
      <c r="B39" s="21" t="s">
        <v>75</v>
      </c>
      <c r="C39" s="282" t="s">
        <v>25</v>
      </c>
      <c r="D39" s="283"/>
      <c r="E39" s="28">
        <v>43879</v>
      </c>
      <c r="F39" s="8">
        <v>43879</v>
      </c>
      <c r="G39" s="27">
        <v>1</v>
      </c>
      <c r="H39" s="48" t="s">
        <v>65</v>
      </c>
      <c r="I39" s="10">
        <v>3.2</v>
      </c>
      <c r="J39" s="59">
        <v>0</v>
      </c>
      <c r="K39" s="70">
        <v>0</v>
      </c>
      <c r="L39" s="67" t="e">
        <f>#REF!</f>
        <v>#REF!</v>
      </c>
      <c r="M39" s="64">
        <v>2</v>
      </c>
      <c r="N39" s="40"/>
      <c r="O39" s="13"/>
      <c r="P39" s="13"/>
      <c r="Q39" s="15"/>
      <c r="R39" s="15"/>
      <c r="S39" s="15"/>
      <c r="T39" s="15"/>
      <c r="U39" s="14"/>
      <c r="V39" s="15"/>
      <c r="W39" s="15"/>
      <c r="X39" s="15"/>
      <c r="Y39" s="11"/>
      <c r="Z39" s="15"/>
      <c r="AA39" s="11"/>
      <c r="AB39" s="14"/>
      <c r="AC39" s="15"/>
      <c r="AD39" s="15"/>
      <c r="AE39" s="15"/>
      <c r="AF39" s="15"/>
      <c r="AG39" s="15"/>
      <c r="AH39" s="15"/>
      <c r="AI39" s="14"/>
      <c r="AJ39" s="15"/>
      <c r="AK39" s="15"/>
      <c r="AL39" s="15"/>
      <c r="AM39" s="15"/>
      <c r="AN39" s="15"/>
      <c r="AO39" s="15"/>
      <c r="AP39" s="14"/>
      <c r="AQ39" s="15"/>
      <c r="AR39" s="15"/>
      <c r="AS39" s="19"/>
      <c r="AT39" s="40"/>
      <c r="AU39" s="13"/>
      <c r="AV39" s="13"/>
      <c r="AW39" s="15"/>
      <c r="AX39" s="15"/>
      <c r="AY39" s="15"/>
      <c r="AZ39" s="15"/>
      <c r="BA39" s="14"/>
      <c r="BB39" s="15"/>
      <c r="BC39" s="15"/>
      <c r="BD39" s="15"/>
      <c r="BE39" s="11"/>
      <c r="BF39" s="15"/>
      <c r="BG39" s="11"/>
      <c r="BH39" s="14"/>
      <c r="BI39" s="15"/>
      <c r="BJ39" s="15"/>
      <c r="BK39" s="15"/>
      <c r="BL39" s="15"/>
      <c r="BM39" s="15"/>
      <c r="BN39" s="15"/>
      <c r="BO39" s="14"/>
      <c r="BP39" s="15"/>
      <c r="BQ39" s="15"/>
      <c r="BR39" s="15"/>
      <c r="BS39" s="15"/>
      <c r="BT39" s="15"/>
      <c r="BU39" s="15"/>
      <c r="BV39" s="14"/>
      <c r="BW39" s="15"/>
      <c r="BX39" s="108"/>
    </row>
    <row r="40" spans="1:76" s="7" customFormat="1" ht="26.25" hidden="1" customHeight="1" x14ac:dyDescent="0.25">
      <c r="A40" s="20"/>
      <c r="B40" s="21" t="s">
        <v>76</v>
      </c>
      <c r="C40" s="282" t="s">
        <v>26</v>
      </c>
      <c r="D40" s="283"/>
      <c r="E40" s="30">
        <v>43880</v>
      </c>
      <c r="F40" s="31">
        <v>43881</v>
      </c>
      <c r="G40" s="27">
        <v>2</v>
      </c>
      <c r="H40" s="48" t="s">
        <v>27</v>
      </c>
      <c r="I40" s="10">
        <f>2.972+0.081+0.084+0.3618+0.0446</f>
        <v>3.54</v>
      </c>
      <c r="J40" s="59">
        <v>0</v>
      </c>
      <c r="K40" s="70">
        <v>0</v>
      </c>
      <c r="L40" s="67" t="e">
        <f>#REF!</f>
        <v>#REF!</v>
      </c>
      <c r="M40" s="64">
        <v>2</v>
      </c>
      <c r="N40" s="41"/>
      <c r="O40" s="32"/>
      <c r="P40" s="32"/>
      <c r="Q40" s="34"/>
      <c r="R40" s="34"/>
      <c r="S40" s="34"/>
      <c r="T40" s="34"/>
      <c r="U40" s="33"/>
      <c r="V40" s="34"/>
      <c r="W40" s="34"/>
      <c r="X40" s="34"/>
      <c r="Y40" s="35"/>
      <c r="Z40" s="34"/>
      <c r="AA40" s="35"/>
      <c r="AB40" s="33"/>
      <c r="AC40" s="34"/>
      <c r="AD40" s="34"/>
      <c r="AE40" s="34"/>
      <c r="AF40" s="34"/>
      <c r="AG40" s="34"/>
      <c r="AH40" s="34"/>
      <c r="AI40" s="33"/>
      <c r="AJ40" s="34"/>
      <c r="AK40" s="34"/>
      <c r="AL40" s="34"/>
      <c r="AM40" s="34"/>
      <c r="AN40" s="34"/>
      <c r="AO40" s="34"/>
      <c r="AP40" s="33"/>
      <c r="AQ40" s="34"/>
      <c r="AR40" s="34"/>
      <c r="AS40" s="19"/>
      <c r="AT40" s="41"/>
      <c r="AU40" s="32"/>
      <c r="AV40" s="32"/>
      <c r="AW40" s="34"/>
      <c r="AX40" s="34"/>
      <c r="AY40" s="34"/>
      <c r="AZ40" s="34"/>
      <c r="BA40" s="33"/>
      <c r="BB40" s="34"/>
      <c r="BC40" s="34"/>
      <c r="BD40" s="34"/>
      <c r="BE40" s="35"/>
      <c r="BF40" s="34"/>
      <c r="BG40" s="35"/>
      <c r="BH40" s="33"/>
      <c r="BI40" s="34"/>
      <c r="BJ40" s="34"/>
      <c r="BK40" s="34"/>
      <c r="BL40" s="34"/>
      <c r="BM40" s="34"/>
      <c r="BN40" s="34"/>
      <c r="BO40" s="33"/>
      <c r="BP40" s="34"/>
      <c r="BQ40" s="34"/>
      <c r="BR40" s="34"/>
      <c r="BS40" s="34"/>
      <c r="BT40" s="34"/>
      <c r="BU40" s="34"/>
      <c r="BV40" s="33"/>
      <c r="BW40" s="34"/>
      <c r="BX40" s="108"/>
    </row>
    <row r="41" spans="1:76" s="7" customFormat="1" ht="19.899999999999999" hidden="1" customHeight="1" x14ac:dyDescent="0.25">
      <c r="A41" s="20"/>
      <c r="B41" s="113" t="s">
        <v>77</v>
      </c>
      <c r="C41" s="284" t="s">
        <v>29</v>
      </c>
      <c r="D41" s="285"/>
      <c r="E41" s="75">
        <v>43881</v>
      </c>
      <c r="F41" s="8">
        <v>43885</v>
      </c>
      <c r="G41" s="27">
        <v>4</v>
      </c>
      <c r="H41" s="76" t="s">
        <v>65</v>
      </c>
      <c r="I41" s="72">
        <v>37.04</v>
      </c>
      <c r="J41" s="59">
        <v>0</v>
      </c>
      <c r="K41" s="70">
        <v>0</v>
      </c>
      <c r="L41" s="67" t="e">
        <f>#REF!</f>
        <v>#REF!</v>
      </c>
      <c r="M41" s="64">
        <v>4</v>
      </c>
      <c r="N41" s="41"/>
      <c r="O41" s="32"/>
      <c r="P41" s="32"/>
      <c r="Q41" s="34"/>
      <c r="R41" s="34"/>
      <c r="S41" s="34"/>
      <c r="T41" s="34"/>
      <c r="U41" s="33"/>
      <c r="V41" s="34"/>
      <c r="W41" s="34"/>
      <c r="X41" s="34"/>
      <c r="Y41" s="34"/>
      <c r="Z41" s="35"/>
      <c r="AA41" s="35"/>
      <c r="AB41" s="36"/>
      <c r="AC41" s="35"/>
      <c r="AD41" s="34"/>
      <c r="AE41" s="34"/>
      <c r="AF41" s="34"/>
      <c r="AG41" s="34"/>
      <c r="AH41" s="34"/>
      <c r="AI41" s="33"/>
      <c r="AJ41" s="34"/>
      <c r="AK41" s="34"/>
      <c r="AL41" s="34"/>
      <c r="AM41" s="34"/>
      <c r="AN41" s="34"/>
      <c r="AO41" s="34"/>
      <c r="AP41" s="33"/>
      <c r="AQ41" s="34"/>
      <c r="AR41" s="34"/>
      <c r="AS41" s="19"/>
      <c r="AT41" s="41"/>
      <c r="AU41" s="32"/>
      <c r="AV41" s="32"/>
      <c r="AW41" s="34"/>
      <c r="AX41" s="34"/>
      <c r="AY41" s="34"/>
      <c r="AZ41" s="34"/>
      <c r="BA41" s="33"/>
      <c r="BB41" s="34"/>
      <c r="BC41" s="34"/>
      <c r="BD41" s="34"/>
      <c r="BE41" s="34"/>
      <c r="BF41" s="35"/>
      <c r="BG41" s="35"/>
      <c r="BH41" s="36"/>
      <c r="BI41" s="35"/>
      <c r="BJ41" s="34"/>
      <c r="BK41" s="34"/>
      <c r="BL41" s="34"/>
      <c r="BM41" s="34"/>
      <c r="BN41" s="34"/>
      <c r="BO41" s="33"/>
      <c r="BP41" s="34"/>
      <c r="BQ41" s="34"/>
      <c r="BR41" s="34"/>
      <c r="BS41" s="34"/>
      <c r="BT41" s="34"/>
      <c r="BU41" s="34"/>
      <c r="BV41" s="33"/>
      <c r="BW41" s="34"/>
      <c r="BX41" s="108"/>
    </row>
    <row r="42" spans="1:76" s="7" customFormat="1" ht="24" hidden="1" customHeight="1" x14ac:dyDescent="0.25">
      <c r="A42" s="20"/>
      <c r="B42" s="114" t="s">
        <v>80</v>
      </c>
      <c r="C42" s="286" t="s">
        <v>81</v>
      </c>
      <c r="D42" s="287"/>
      <c r="E42" s="24"/>
      <c r="F42" s="9"/>
      <c r="G42" s="9"/>
      <c r="H42" s="24"/>
      <c r="I42" s="9"/>
      <c r="J42" s="58"/>
      <c r="K42" s="69">
        <f>SUM(K43)</f>
        <v>0</v>
      </c>
      <c r="L42" s="66"/>
      <c r="M42" s="63">
        <f>M43</f>
        <v>1</v>
      </c>
      <c r="N42" s="29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29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  <c r="BF42" s="16"/>
      <c r="BG42" s="16"/>
      <c r="BH42" s="16"/>
      <c r="BI42" s="16"/>
      <c r="BJ42" s="16"/>
      <c r="BK42" s="16"/>
      <c r="BL42" s="16"/>
      <c r="BM42" s="16"/>
      <c r="BN42" s="16"/>
      <c r="BO42" s="16"/>
      <c r="BP42" s="16"/>
      <c r="BQ42" s="16"/>
      <c r="BR42" s="16"/>
      <c r="BS42" s="16"/>
      <c r="BT42" s="16"/>
      <c r="BU42" s="16"/>
      <c r="BV42" s="16"/>
      <c r="BW42" s="16"/>
      <c r="BX42" s="112"/>
    </row>
    <row r="43" spans="1:76" s="7" customFormat="1" ht="19.899999999999999" hidden="1" customHeight="1" x14ac:dyDescent="0.25">
      <c r="A43" s="20"/>
      <c r="B43" s="21" t="s">
        <v>85</v>
      </c>
      <c r="C43" s="276" t="s">
        <v>98</v>
      </c>
      <c r="D43" s="277"/>
      <c r="E43" s="75">
        <v>43869</v>
      </c>
      <c r="F43" s="8">
        <v>43890</v>
      </c>
      <c r="G43" s="27">
        <v>21</v>
      </c>
      <c r="H43" s="76" t="s">
        <v>82</v>
      </c>
      <c r="I43" s="72">
        <v>1635</v>
      </c>
      <c r="J43" s="59">
        <v>0</v>
      </c>
      <c r="K43" s="70">
        <v>0</v>
      </c>
      <c r="L43" s="67" t="e">
        <f>#REF!</f>
        <v>#REF!</v>
      </c>
      <c r="M43" s="102">
        <v>1</v>
      </c>
      <c r="N43" s="40"/>
      <c r="O43" s="13"/>
      <c r="P43" s="13"/>
      <c r="Q43" s="15"/>
      <c r="R43" s="15"/>
      <c r="S43" s="15"/>
      <c r="T43" s="15"/>
      <c r="U43" s="14"/>
      <c r="V43" s="15"/>
      <c r="W43" s="15"/>
      <c r="X43" s="15"/>
      <c r="Y43" s="15"/>
      <c r="Z43" s="11"/>
      <c r="AA43" s="11"/>
      <c r="AB43" s="85"/>
      <c r="AC43" s="11"/>
      <c r="AD43" s="15"/>
      <c r="AE43" s="15"/>
      <c r="AF43" s="15"/>
      <c r="AG43" s="15"/>
      <c r="AH43" s="15"/>
      <c r="AI43" s="14"/>
      <c r="AJ43" s="15"/>
      <c r="AK43" s="15"/>
      <c r="AL43" s="15"/>
      <c r="AM43" s="15"/>
      <c r="AN43" s="15"/>
      <c r="AO43" s="15"/>
      <c r="AP43" s="14"/>
      <c r="AQ43" s="15"/>
      <c r="AR43" s="15"/>
      <c r="AS43" s="99"/>
      <c r="AT43" s="40"/>
      <c r="AU43" s="13"/>
      <c r="AV43" s="13"/>
      <c r="AW43" s="15"/>
      <c r="AX43" s="15"/>
      <c r="AY43" s="15"/>
      <c r="AZ43" s="15"/>
      <c r="BA43" s="14"/>
      <c r="BB43" s="15"/>
      <c r="BC43" s="15"/>
      <c r="BD43" s="15"/>
      <c r="BE43" s="15"/>
      <c r="BF43" s="11"/>
      <c r="BG43" s="11"/>
      <c r="BH43" s="85"/>
      <c r="BI43" s="11"/>
      <c r="BJ43" s="15"/>
      <c r="BK43" s="15"/>
      <c r="BL43" s="15"/>
      <c r="BM43" s="15"/>
      <c r="BN43" s="15"/>
      <c r="BO43" s="14"/>
      <c r="BP43" s="15"/>
      <c r="BQ43" s="15"/>
      <c r="BR43" s="15"/>
      <c r="BS43" s="15"/>
      <c r="BT43" s="15"/>
      <c r="BU43" s="15"/>
      <c r="BV43" s="14"/>
      <c r="BW43" s="15"/>
      <c r="BX43" s="115"/>
    </row>
    <row r="44" spans="1:76" s="7" customFormat="1" ht="19.899999999999999" hidden="1" customHeight="1" x14ac:dyDescent="0.25">
      <c r="A44" s="20"/>
      <c r="B44" s="114" t="s">
        <v>83</v>
      </c>
      <c r="C44" s="278" t="s">
        <v>84</v>
      </c>
      <c r="D44" s="279"/>
      <c r="E44" s="24"/>
      <c r="F44" s="9"/>
      <c r="G44" s="88"/>
      <c r="H44" s="77" t="s">
        <v>63</v>
      </c>
      <c r="I44" s="73">
        <v>1</v>
      </c>
      <c r="J44" s="58">
        <v>0</v>
      </c>
      <c r="K44" s="69">
        <f>K46+K47</f>
        <v>0</v>
      </c>
      <c r="L44" s="66">
        <f>I44</f>
        <v>1</v>
      </c>
      <c r="M44" s="92">
        <f>SUM(M45:M47)</f>
        <v>8</v>
      </c>
      <c r="N44" s="29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84"/>
      <c r="AM44" s="84"/>
      <c r="AN44" s="16"/>
      <c r="AO44" s="16"/>
      <c r="AP44" s="16"/>
      <c r="AQ44" s="16"/>
      <c r="AR44" s="16"/>
      <c r="AS44" s="16"/>
      <c r="AT44" s="29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  <c r="BM44" s="16"/>
      <c r="BN44" s="16"/>
      <c r="BO44" s="16"/>
      <c r="BP44" s="16"/>
      <c r="BQ44" s="16"/>
      <c r="BR44" s="84"/>
      <c r="BS44" s="84"/>
      <c r="BT44" s="16"/>
      <c r="BU44" s="16"/>
      <c r="BV44" s="16"/>
      <c r="BW44" s="16"/>
      <c r="BX44" s="112"/>
    </row>
    <row r="45" spans="1:76" s="7" customFormat="1" ht="19.899999999999999" hidden="1" customHeight="1" x14ac:dyDescent="0.25">
      <c r="B45" s="89" t="s">
        <v>86</v>
      </c>
      <c r="C45" s="282" t="s">
        <v>25</v>
      </c>
      <c r="D45" s="283"/>
      <c r="E45" s="8">
        <v>43884</v>
      </c>
      <c r="F45" s="8">
        <v>43885</v>
      </c>
      <c r="G45" s="27">
        <v>2</v>
      </c>
      <c r="H45" s="78" t="s">
        <v>65</v>
      </c>
      <c r="I45" s="74">
        <v>2.6</v>
      </c>
      <c r="J45" s="60">
        <v>0</v>
      </c>
      <c r="K45" s="86">
        <v>0</v>
      </c>
      <c r="L45" s="87" t="e">
        <f>#REF!</f>
        <v>#REF!</v>
      </c>
      <c r="M45" s="64">
        <v>2</v>
      </c>
      <c r="N45" s="40"/>
      <c r="O45" s="13"/>
      <c r="P45" s="13"/>
      <c r="Q45" s="15"/>
      <c r="R45" s="15"/>
      <c r="S45" s="15"/>
      <c r="T45" s="15"/>
      <c r="U45" s="14"/>
      <c r="V45" s="15"/>
      <c r="W45" s="15"/>
      <c r="X45" s="15"/>
      <c r="Y45" s="15"/>
      <c r="Z45" s="11"/>
      <c r="AA45" s="11"/>
      <c r="AB45" s="85"/>
      <c r="AC45" s="11"/>
      <c r="AD45" s="15"/>
      <c r="AE45" s="15"/>
      <c r="AF45" s="15"/>
      <c r="AG45" s="15"/>
      <c r="AH45" s="15"/>
      <c r="AI45" s="14"/>
      <c r="AJ45" s="15"/>
      <c r="AK45" s="100"/>
      <c r="AL45" s="11"/>
      <c r="AM45" s="11"/>
      <c r="AN45" s="91"/>
      <c r="AO45" s="15"/>
      <c r="AP45" s="14"/>
      <c r="AQ45" s="15"/>
      <c r="AR45" s="15"/>
      <c r="AS45" s="99"/>
      <c r="AT45" s="40"/>
      <c r="AU45" s="13"/>
      <c r="AV45" s="13"/>
      <c r="AW45" s="15"/>
      <c r="AX45" s="15"/>
      <c r="AY45" s="15"/>
      <c r="AZ45" s="15"/>
      <c r="BA45" s="14"/>
      <c r="BB45" s="15"/>
      <c r="BC45" s="15"/>
      <c r="BD45" s="15"/>
      <c r="BE45" s="15"/>
      <c r="BF45" s="11"/>
      <c r="BG45" s="11"/>
      <c r="BH45" s="85"/>
      <c r="BI45" s="11"/>
      <c r="BJ45" s="15"/>
      <c r="BK45" s="15"/>
      <c r="BL45" s="15"/>
      <c r="BM45" s="15"/>
      <c r="BN45" s="15"/>
      <c r="BO45" s="14"/>
      <c r="BP45" s="15"/>
      <c r="BQ45" s="100"/>
      <c r="BR45" s="11"/>
      <c r="BS45" s="11"/>
      <c r="BT45" s="91"/>
      <c r="BU45" s="15"/>
      <c r="BV45" s="14"/>
      <c r="BW45" s="15"/>
      <c r="BX45" s="115"/>
    </row>
    <row r="46" spans="1:76" s="7" customFormat="1" ht="22.5" hidden="1" customHeight="1" x14ac:dyDescent="0.25">
      <c r="A46" s="20"/>
      <c r="B46" s="90" t="s">
        <v>87</v>
      </c>
      <c r="C46" s="282" t="s">
        <v>88</v>
      </c>
      <c r="D46" s="283"/>
      <c r="E46" s="8">
        <v>43886</v>
      </c>
      <c r="F46" s="8">
        <v>43886</v>
      </c>
      <c r="G46" s="27">
        <v>1</v>
      </c>
      <c r="H46" s="78" t="s">
        <v>27</v>
      </c>
      <c r="I46" s="74">
        <f>0.804+0.102+0.00424+0.171</f>
        <v>1.08</v>
      </c>
      <c r="J46" s="59">
        <v>0</v>
      </c>
      <c r="K46" s="70">
        <v>0</v>
      </c>
      <c r="L46" s="87" t="e">
        <f>#REF!</f>
        <v>#REF!</v>
      </c>
      <c r="M46" s="64">
        <v>2</v>
      </c>
      <c r="N46" s="40"/>
      <c r="O46" s="13"/>
      <c r="P46" s="13"/>
      <c r="Q46" s="15"/>
      <c r="R46" s="15"/>
      <c r="S46" s="15"/>
      <c r="T46" s="15"/>
      <c r="U46" s="14"/>
      <c r="V46" s="15"/>
      <c r="W46" s="15"/>
      <c r="X46" s="15"/>
      <c r="Y46" s="15"/>
      <c r="Z46" s="11"/>
      <c r="AA46" s="11"/>
      <c r="AB46" s="85"/>
      <c r="AC46" s="11"/>
      <c r="AD46" s="15"/>
      <c r="AE46" s="15"/>
      <c r="AF46" s="15"/>
      <c r="AG46" s="15"/>
      <c r="AH46" s="15"/>
      <c r="AI46" s="14"/>
      <c r="AJ46" s="15"/>
      <c r="AK46" s="100"/>
      <c r="AL46" s="15"/>
      <c r="AM46" s="11"/>
      <c r="AN46" s="91"/>
      <c r="AO46" s="15"/>
      <c r="AP46" s="14"/>
      <c r="AQ46" s="15"/>
      <c r="AR46" s="15"/>
      <c r="AS46" s="99"/>
      <c r="AT46" s="40"/>
      <c r="AU46" s="13"/>
      <c r="AV46" s="13"/>
      <c r="AW46" s="15"/>
      <c r="AX46" s="15"/>
      <c r="AY46" s="15"/>
      <c r="AZ46" s="15"/>
      <c r="BA46" s="14"/>
      <c r="BB46" s="15"/>
      <c r="BC46" s="15"/>
      <c r="BD46" s="15"/>
      <c r="BE46" s="15"/>
      <c r="BF46" s="11"/>
      <c r="BG46" s="11"/>
      <c r="BH46" s="85"/>
      <c r="BI46" s="11"/>
      <c r="BJ46" s="15"/>
      <c r="BK46" s="15"/>
      <c r="BL46" s="15"/>
      <c r="BM46" s="15"/>
      <c r="BN46" s="15"/>
      <c r="BO46" s="14"/>
      <c r="BP46" s="15"/>
      <c r="BQ46" s="100"/>
      <c r="BR46" s="15"/>
      <c r="BS46" s="11"/>
      <c r="BT46" s="91"/>
      <c r="BU46" s="15"/>
      <c r="BV46" s="14"/>
      <c r="BW46" s="15"/>
      <c r="BX46" s="115"/>
    </row>
    <row r="47" spans="1:76" s="7" customFormat="1" ht="19.899999999999999" hidden="1" customHeight="1" x14ac:dyDescent="0.25">
      <c r="A47" s="20"/>
      <c r="B47" s="83" t="s">
        <v>89</v>
      </c>
      <c r="C47" s="242" t="s">
        <v>29</v>
      </c>
      <c r="D47" s="243"/>
      <c r="E47" s="103">
        <v>43887</v>
      </c>
      <c r="F47" s="79">
        <v>43890</v>
      </c>
      <c r="G47" s="80">
        <v>7</v>
      </c>
      <c r="H47" s="81" t="s">
        <v>65</v>
      </c>
      <c r="I47" s="82">
        <v>24.1</v>
      </c>
      <c r="J47" s="61">
        <v>0</v>
      </c>
      <c r="K47" s="68">
        <v>0</v>
      </c>
      <c r="L47" s="93" t="e">
        <f>#REF!</f>
        <v>#REF!</v>
      </c>
      <c r="M47" s="64">
        <v>4</v>
      </c>
      <c r="N47" s="41"/>
      <c r="O47" s="32"/>
      <c r="P47" s="32"/>
      <c r="Q47" s="34"/>
      <c r="R47" s="34"/>
      <c r="S47" s="34"/>
      <c r="T47" s="34"/>
      <c r="U47" s="33"/>
      <c r="V47" s="34"/>
      <c r="W47" s="34"/>
      <c r="X47" s="34"/>
      <c r="Y47" s="34"/>
      <c r="Z47" s="35"/>
      <c r="AA47" s="35"/>
      <c r="AB47" s="36"/>
      <c r="AC47" s="35"/>
      <c r="AD47" s="34"/>
      <c r="AE47" s="34"/>
      <c r="AF47" s="34"/>
      <c r="AG47" s="34"/>
      <c r="AH47" s="34"/>
      <c r="AI47" s="33"/>
      <c r="AJ47" s="34"/>
      <c r="AK47" s="34"/>
      <c r="AL47" s="101"/>
      <c r="AM47" s="101"/>
      <c r="AN47" s="34"/>
      <c r="AO47" s="34"/>
      <c r="AP47" s="33"/>
      <c r="AQ47" s="34"/>
      <c r="AR47" s="34"/>
      <c r="AS47" s="99"/>
      <c r="AT47" s="41"/>
      <c r="AU47" s="32"/>
      <c r="AV47" s="32"/>
      <c r="AW47" s="34"/>
      <c r="AX47" s="34"/>
      <c r="AY47" s="34"/>
      <c r="AZ47" s="34"/>
      <c r="BA47" s="33"/>
      <c r="BB47" s="34"/>
      <c r="BC47" s="34"/>
      <c r="BD47" s="34"/>
      <c r="BE47" s="34"/>
      <c r="BF47" s="35"/>
      <c r="BG47" s="35"/>
      <c r="BH47" s="36"/>
      <c r="BI47" s="35"/>
      <c r="BJ47" s="34"/>
      <c r="BK47" s="34"/>
      <c r="BL47" s="34"/>
      <c r="BM47" s="34"/>
      <c r="BN47" s="34"/>
      <c r="BO47" s="33"/>
      <c r="BP47" s="34"/>
      <c r="BQ47" s="34"/>
      <c r="BR47" s="101"/>
      <c r="BS47" s="101"/>
      <c r="BT47" s="34"/>
      <c r="BU47" s="34"/>
      <c r="BV47" s="33"/>
      <c r="BW47" s="34"/>
      <c r="BX47" s="115"/>
    </row>
    <row r="48" spans="1:76" s="7" customFormat="1" ht="19.899999999999999" customHeight="1" x14ac:dyDescent="0.25">
      <c r="A48" s="20"/>
      <c r="B48" s="114" t="s">
        <v>91</v>
      </c>
      <c r="C48" s="278" t="s">
        <v>90</v>
      </c>
      <c r="D48" s="279"/>
      <c r="E48" s="24"/>
      <c r="F48" s="9"/>
      <c r="G48" s="88"/>
      <c r="H48" s="77" t="s">
        <v>63</v>
      </c>
      <c r="I48" s="73">
        <v>1</v>
      </c>
      <c r="J48" s="58">
        <v>0</v>
      </c>
      <c r="K48" s="69">
        <f>K50+K52</f>
        <v>0</v>
      </c>
      <c r="L48" s="66">
        <f>I48</f>
        <v>1</v>
      </c>
      <c r="M48" s="92">
        <f>SUM(M49:M52)</f>
        <v>15</v>
      </c>
      <c r="N48" s="29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29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  <c r="BF48" s="16"/>
      <c r="BG48" s="16"/>
      <c r="BH48" s="16"/>
      <c r="BI48" s="16"/>
      <c r="BJ48" s="16"/>
      <c r="BK48" s="16"/>
      <c r="BL48" s="16"/>
      <c r="BM48" s="16"/>
      <c r="BN48" s="16"/>
      <c r="BO48" s="16"/>
      <c r="BP48" s="16"/>
      <c r="BQ48" s="16"/>
      <c r="BR48" s="16"/>
      <c r="BS48" s="16"/>
      <c r="BT48" s="16"/>
      <c r="BU48" s="16"/>
      <c r="BV48" s="16"/>
      <c r="BW48" s="16"/>
      <c r="BX48" s="112"/>
    </row>
    <row r="49" spans="1:76" s="7" customFormat="1" ht="19.899999999999999" customHeight="1" thickBot="1" x14ac:dyDescent="0.3">
      <c r="A49" s="20"/>
      <c r="B49" s="83" t="s">
        <v>92</v>
      </c>
      <c r="C49" s="242" t="s">
        <v>93</v>
      </c>
      <c r="D49" s="243"/>
      <c r="E49" s="103">
        <v>43891</v>
      </c>
      <c r="F49" s="79">
        <v>43898</v>
      </c>
      <c r="G49" s="80">
        <v>8</v>
      </c>
      <c r="H49" s="81" t="s">
        <v>65</v>
      </c>
      <c r="I49" s="82">
        <v>328.05</v>
      </c>
      <c r="J49" s="61">
        <v>0</v>
      </c>
      <c r="K49" s="68"/>
      <c r="L49" s="93">
        <f>I49</f>
        <v>328.05</v>
      </c>
      <c r="M49" s="64">
        <v>4</v>
      </c>
      <c r="N49" s="41">
        <v>20</v>
      </c>
      <c r="O49" s="32">
        <v>45</v>
      </c>
      <c r="P49" s="32">
        <v>45</v>
      </c>
      <c r="Q49" s="34">
        <v>50</v>
      </c>
      <c r="R49" s="34">
        <v>42</v>
      </c>
      <c r="S49" s="34">
        <v>42.05</v>
      </c>
      <c r="T49" s="34">
        <v>45</v>
      </c>
      <c r="U49" s="33">
        <v>39</v>
      </c>
      <c r="V49" s="34"/>
      <c r="W49" s="34"/>
      <c r="X49" s="34"/>
      <c r="Y49" s="34"/>
      <c r="Z49" s="35"/>
      <c r="AA49" s="35"/>
      <c r="AB49" s="36"/>
      <c r="AC49" s="35"/>
      <c r="AD49" s="34"/>
      <c r="AE49" s="34"/>
      <c r="AF49" s="34"/>
      <c r="AG49" s="34"/>
      <c r="AH49" s="34"/>
      <c r="AI49" s="33"/>
      <c r="AJ49" s="15"/>
      <c r="AK49" s="15"/>
      <c r="AL49" s="15"/>
      <c r="AM49" s="15"/>
      <c r="AN49" s="15"/>
      <c r="AO49" s="15"/>
      <c r="AP49" s="14"/>
      <c r="AQ49" s="15"/>
      <c r="AR49" s="15"/>
      <c r="AS49" s="99">
        <f>SUM(N49:AR49)</f>
        <v>328.05</v>
      </c>
      <c r="AT49" s="41"/>
      <c r="AU49" s="32"/>
      <c r="AV49" s="32"/>
      <c r="AW49" s="34"/>
      <c r="AX49" s="34"/>
      <c r="AY49" s="34"/>
      <c r="AZ49" s="34"/>
      <c r="BA49" s="33"/>
      <c r="BB49" s="34"/>
      <c r="BC49" s="34"/>
      <c r="BD49" s="34"/>
      <c r="BE49" s="34"/>
      <c r="BF49" s="35"/>
      <c r="BG49" s="35"/>
      <c r="BH49" s="36"/>
      <c r="BI49" s="35"/>
      <c r="BJ49" s="34"/>
      <c r="BK49" s="34"/>
      <c r="BL49" s="34"/>
      <c r="BM49" s="34"/>
      <c r="BN49" s="34"/>
      <c r="BO49" s="33"/>
      <c r="BP49" s="15"/>
      <c r="BQ49" s="15"/>
      <c r="BR49" s="15"/>
      <c r="BS49" s="15"/>
      <c r="BT49" s="15"/>
      <c r="BU49" s="15"/>
      <c r="BV49" s="14"/>
      <c r="BW49" s="15"/>
      <c r="BX49" s="115"/>
    </row>
    <row r="50" spans="1:76" s="7" customFormat="1" ht="33" customHeight="1" thickBot="1" x14ac:dyDescent="0.3">
      <c r="A50" s="20"/>
      <c r="B50" s="83" t="s">
        <v>94</v>
      </c>
      <c r="C50" s="236" t="s">
        <v>136</v>
      </c>
      <c r="D50" s="237"/>
      <c r="E50" s="103">
        <v>43891</v>
      </c>
      <c r="F50" s="79">
        <v>43898</v>
      </c>
      <c r="G50" s="80">
        <v>8</v>
      </c>
      <c r="H50" s="81" t="s">
        <v>65</v>
      </c>
      <c r="I50" s="127">
        <f>24.3*15*0.9</f>
        <v>328.05</v>
      </c>
      <c r="J50" s="61">
        <v>0</v>
      </c>
      <c r="K50" s="68"/>
      <c r="L50" s="93">
        <f>I50</f>
        <v>328.05</v>
      </c>
      <c r="M50" s="64">
        <v>4</v>
      </c>
      <c r="N50" s="41">
        <v>20</v>
      </c>
      <c r="O50" s="32">
        <v>45</v>
      </c>
      <c r="P50" s="32">
        <v>45</v>
      </c>
      <c r="Q50" s="34">
        <v>50</v>
      </c>
      <c r="R50" s="34">
        <v>42</v>
      </c>
      <c r="S50" s="34">
        <v>42.05</v>
      </c>
      <c r="T50" s="34">
        <v>45</v>
      </c>
      <c r="U50" s="33">
        <v>39</v>
      </c>
      <c r="V50" s="34"/>
      <c r="W50" s="34"/>
      <c r="X50" s="34"/>
      <c r="Y50" s="34"/>
      <c r="Z50" s="35"/>
      <c r="AA50" s="35"/>
      <c r="AB50" s="36"/>
      <c r="AC50" s="35"/>
      <c r="AD50" s="34"/>
      <c r="AE50" s="34"/>
      <c r="AF50" s="34"/>
      <c r="AG50" s="34"/>
      <c r="AH50" s="34"/>
      <c r="AI50" s="33"/>
      <c r="AJ50" s="15"/>
      <c r="AK50" s="15"/>
      <c r="AL50" s="15"/>
      <c r="AM50" s="15"/>
      <c r="AN50" s="15"/>
      <c r="AO50" s="15"/>
      <c r="AP50" s="14"/>
      <c r="AQ50" s="15"/>
      <c r="AR50" s="15"/>
      <c r="AS50" s="99">
        <f t="shared" ref="AS50:AS66" si="0">SUM(N50:AR50)</f>
        <v>328.05</v>
      </c>
      <c r="AT50" s="41"/>
      <c r="AU50" s="32"/>
      <c r="AV50" s="32"/>
      <c r="AW50" s="34"/>
      <c r="AX50" s="34"/>
      <c r="AY50" s="34"/>
      <c r="AZ50" s="34"/>
      <c r="BA50" s="33"/>
      <c r="BB50" s="34"/>
      <c r="BC50" s="34"/>
      <c r="BD50" s="34"/>
      <c r="BE50" s="34"/>
      <c r="BF50" s="35"/>
      <c r="BG50" s="35"/>
      <c r="BH50" s="36"/>
      <c r="BI50" s="35"/>
      <c r="BJ50" s="34"/>
      <c r="BK50" s="34"/>
      <c r="BL50" s="34"/>
      <c r="BM50" s="34"/>
      <c r="BN50" s="34"/>
      <c r="BO50" s="33"/>
      <c r="BP50" s="15"/>
      <c r="BQ50" s="15"/>
      <c r="BR50" s="15"/>
      <c r="BS50" s="15"/>
      <c r="BT50" s="15"/>
      <c r="BU50" s="15"/>
      <c r="BV50" s="14"/>
      <c r="BW50" s="15"/>
      <c r="BX50" s="115"/>
    </row>
    <row r="51" spans="1:76" s="7" customFormat="1" ht="19.899999999999999" customHeight="1" thickBot="1" x14ac:dyDescent="0.3">
      <c r="A51" s="20"/>
      <c r="B51" s="83" t="s">
        <v>95</v>
      </c>
      <c r="C51" s="242" t="s">
        <v>118</v>
      </c>
      <c r="D51" s="243"/>
      <c r="E51" s="103">
        <v>43898</v>
      </c>
      <c r="F51" s="79">
        <v>43899</v>
      </c>
      <c r="G51" s="80">
        <v>2</v>
      </c>
      <c r="H51" s="81" t="s">
        <v>65</v>
      </c>
      <c r="I51" s="82">
        <f>24.3*15*0.2</f>
        <v>72.900000000000006</v>
      </c>
      <c r="J51" s="61">
        <v>0</v>
      </c>
      <c r="K51" s="68"/>
      <c r="L51" s="93">
        <f>I51</f>
        <v>72.900000000000006</v>
      </c>
      <c r="M51" s="64">
        <v>2</v>
      </c>
      <c r="N51" s="41"/>
      <c r="O51" s="32"/>
      <c r="P51" s="32"/>
      <c r="Q51" s="34"/>
      <c r="R51" s="34"/>
      <c r="S51" s="34"/>
      <c r="T51" s="34"/>
      <c r="U51" s="33">
        <v>30</v>
      </c>
      <c r="V51" s="34">
        <v>42.9</v>
      </c>
      <c r="W51" s="34"/>
      <c r="X51" s="34"/>
      <c r="Y51" s="34"/>
      <c r="Z51" s="35"/>
      <c r="AA51" s="35"/>
      <c r="AB51" s="36"/>
      <c r="AC51" s="35"/>
      <c r="AD51" s="34"/>
      <c r="AE51" s="34"/>
      <c r="AF51" s="34"/>
      <c r="AG51" s="34"/>
      <c r="AH51" s="34"/>
      <c r="AI51" s="33"/>
      <c r="AJ51" s="15"/>
      <c r="AK51" s="15"/>
      <c r="AL51" s="15"/>
      <c r="AM51" s="15"/>
      <c r="AN51" s="15"/>
      <c r="AO51" s="15"/>
      <c r="AP51" s="14"/>
      <c r="AQ51" s="15"/>
      <c r="AR51" s="15"/>
      <c r="AS51" s="99">
        <f t="shared" si="0"/>
        <v>72.900000000000006</v>
      </c>
      <c r="AT51" s="41"/>
      <c r="AU51" s="32"/>
      <c r="AV51" s="32"/>
      <c r="AW51" s="34"/>
      <c r="AX51" s="34"/>
      <c r="AY51" s="34"/>
      <c r="AZ51" s="34"/>
      <c r="BA51" s="33"/>
      <c r="BB51" s="34"/>
      <c r="BC51" s="34"/>
      <c r="BD51" s="34"/>
      <c r="BE51" s="34"/>
      <c r="BF51" s="35"/>
      <c r="BG51" s="35"/>
      <c r="BH51" s="36"/>
      <c r="BI51" s="35"/>
      <c r="BJ51" s="34"/>
      <c r="BK51" s="34"/>
      <c r="BL51" s="34"/>
      <c r="BM51" s="34"/>
      <c r="BN51" s="34"/>
      <c r="BO51" s="33"/>
      <c r="BP51" s="15"/>
      <c r="BQ51" s="15"/>
      <c r="BR51" s="15"/>
      <c r="BS51" s="15"/>
      <c r="BT51" s="15"/>
      <c r="BU51" s="15"/>
      <c r="BV51" s="14"/>
      <c r="BW51" s="15"/>
      <c r="BX51" s="115"/>
    </row>
    <row r="52" spans="1:76" s="7" customFormat="1" ht="19.899999999999999" customHeight="1" thickBot="1" x14ac:dyDescent="0.3">
      <c r="A52" s="20"/>
      <c r="B52" s="83" t="s">
        <v>96</v>
      </c>
      <c r="C52" s="242" t="s">
        <v>117</v>
      </c>
      <c r="D52" s="243"/>
      <c r="E52" s="103">
        <v>43900</v>
      </c>
      <c r="F52" s="79">
        <v>43902</v>
      </c>
      <c r="G52" s="80">
        <v>2</v>
      </c>
      <c r="H52" s="81" t="s">
        <v>65</v>
      </c>
      <c r="I52" s="82">
        <v>25</v>
      </c>
      <c r="J52" s="61">
        <v>0</v>
      </c>
      <c r="K52" s="68"/>
      <c r="L52" s="93">
        <f>I52</f>
        <v>25</v>
      </c>
      <c r="M52" s="64">
        <v>5</v>
      </c>
      <c r="N52" s="41"/>
      <c r="O52" s="32"/>
      <c r="P52" s="32"/>
      <c r="Q52" s="34"/>
      <c r="R52" s="34"/>
      <c r="S52" s="34"/>
      <c r="T52" s="34"/>
      <c r="U52" s="33"/>
      <c r="V52" s="34"/>
      <c r="W52" s="34">
        <v>10</v>
      </c>
      <c r="X52" s="34">
        <v>7.5</v>
      </c>
      <c r="Y52" s="34">
        <v>7.5</v>
      </c>
      <c r="Z52" s="35"/>
      <c r="AA52" s="35"/>
      <c r="AB52" s="36"/>
      <c r="AC52" s="35"/>
      <c r="AD52" s="34"/>
      <c r="AE52" s="34"/>
      <c r="AF52" s="34"/>
      <c r="AG52" s="34"/>
      <c r="AH52" s="34"/>
      <c r="AI52" s="33"/>
      <c r="AJ52" s="15"/>
      <c r="AK52" s="15"/>
      <c r="AL52" s="15"/>
      <c r="AM52" s="15"/>
      <c r="AN52" s="15"/>
      <c r="AO52" s="15"/>
      <c r="AP52" s="14"/>
      <c r="AQ52" s="15"/>
      <c r="AR52" s="15"/>
      <c r="AS52" s="99">
        <f t="shared" si="0"/>
        <v>25</v>
      </c>
      <c r="AT52" s="41"/>
      <c r="AU52" s="32"/>
      <c r="AV52" s="32"/>
      <c r="AW52" s="34"/>
      <c r="AX52" s="34"/>
      <c r="AY52" s="34"/>
      <c r="AZ52" s="34"/>
      <c r="BA52" s="33"/>
      <c r="BB52" s="34"/>
      <c r="BC52" s="34"/>
      <c r="BD52" s="34"/>
      <c r="BE52" s="34"/>
      <c r="BF52" s="35"/>
      <c r="BG52" s="35"/>
      <c r="BH52" s="36"/>
      <c r="BI52" s="35"/>
      <c r="BJ52" s="34"/>
      <c r="BK52" s="34"/>
      <c r="BL52" s="34"/>
      <c r="BM52" s="34"/>
      <c r="BN52" s="34"/>
      <c r="BO52" s="33"/>
      <c r="BP52" s="15"/>
      <c r="BQ52" s="15"/>
      <c r="BR52" s="15"/>
      <c r="BS52" s="15"/>
      <c r="BT52" s="15"/>
      <c r="BU52" s="15"/>
      <c r="BV52" s="14"/>
      <c r="BW52" s="15"/>
      <c r="BX52" s="115"/>
    </row>
    <row r="53" spans="1:76" s="7" customFormat="1" ht="23.25" customHeight="1" thickBot="1" x14ac:dyDescent="0.3">
      <c r="A53" s="20"/>
      <c r="B53" s="83" t="s">
        <v>97</v>
      </c>
      <c r="C53" s="236" t="s">
        <v>114</v>
      </c>
      <c r="D53" s="237"/>
      <c r="E53" s="103">
        <v>43903</v>
      </c>
      <c r="F53" s="79">
        <v>43914</v>
      </c>
      <c r="G53" s="80">
        <v>12</v>
      </c>
      <c r="H53" s="81" t="s">
        <v>27</v>
      </c>
      <c r="I53" s="82">
        <v>13.7</v>
      </c>
      <c r="J53" s="61">
        <v>0</v>
      </c>
      <c r="K53" s="68"/>
      <c r="L53" s="93">
        <f t="shared" ref="L53:L66" si="1">I53</f>
        <v>13.7</v>
      </c>
      <c r="M53" s="64">
        <v>7</v>
      </c>
      <c r="N53" s="41"/>
      <c r="O53" s="32"/>
      <c r="P53" s="32"/>
      <c r="Q53" s="34"/>
      <c r="R53" s="34"/>
      <c r="S53" s="34"/>
      <c r="T53" s="34"/>
      <c r="U53" s="33"/>
      <c r="V53" s="34"/>
      <c r="W53" s="34"/>
      <c r="X53" s="34"/>
      <c r="Y53" s="34"/>
      <c r="Z53" s="35">
        <v>0.5</v>
      </c>
      <c r="AA53" s="35">
        <v>0.5</v>
      </c>
      <c r="AB53" s="36">
        <v>0.8</v>
      </c>
      <c r="AC53" s="35">
        <v>0.7</v>
      </c>
      <c r="AD53" s="34">
        <v>1.1000000000000001</v>
      </c>
      <c r="AE53" s="34">
        <v>1.1000000000000001</v>
      </c>
      <c r="AF53" s="34">
        <v>1.1000000000000001</v>
      </c>
      <c r="AG53" s="34">
        <v>1.5</v>
      </c>
      <c r="AH53" s="34">
        <v>1.7</v>
      </c>
      <c r="AI53" s="33">
        <v>1.7</v>
      </c>
      <c r="AJ53" s="15">
        <v>1.5</v>
      </c>
      <c r="AK53" s="15">
        <v>1.5</v>
      </c>
      <c r="AL53" s="15"/>
      <c r="AM53" s="15"/>
      <c r="AN53" s="15"/>
      <c r="AO53" s="15"/>
      <c r="AP53" s="14"/>
      <c r="AQ53" s="15"/>
      <c r="AR53" s="15"/>
      <c r="AS53" s="99">
        <f t="shared" si="0"/>
        <v>13.7</v>
      </c>
      <c r="AT53" s="41"/>
      <c r="AU53" s="32"/>
      <c r="AV53" s="32"/>
      <c r="AW53" s="34"/>
      <c r="AX53" s="34"/>
      <c r="AY53" s="34"/>
      <c r="AZ53" s="34"/>
      <c r="BA53" s="33"/>
      <c r="BB53" s="34"/>
      <c r="BC53" s="34"/>
      <c r="BD53" s="34"/>
      <c r="BE53" s="34"/>
      <c r="BF53" s="35"/>
      <c r="BG53" s="35"/>
      <c r="BH53" s="36"/>
      <c r="BI53" s="35"/>
      <c r="BJ53" s="34"/>
      <c r="BK53" s="34"/>
      <c r="BL53" s="34"/>
      <c r="BM53" s="34"/>
      <c r="BN53" s="34"/>
      <c r="BO53" s="33"/>
      <c r="BP53" s="15"/>
      <c r="BQ53" s="15"/>
      <c r="BR53" s="15"/>
      <c r="BS53" s="15"/>
      <c r="BT53" s="15"/>
      <c r="BU53" s="15"/>
      <c r="BV53" s="14"/>
      <c r="BW53" s="15"/>
      <c r="BX53" s="115"/>
    </row>
    <row r="54" spans="1:76" s="7" customFormat="1" ht="18.75" customHeight="1" thickBot="1" x14ac:dyDescent="0.3">
      <c r="A54" s="20"/>
      <c r="B54" s="83" t="s">
        <v>113</v>
      </c>
      <c r="C54" s="236" t="s">
        <v>115</v>
      </c>
      <c r="D54" s="237"/>
      <c r="E54" s="103">
        <v>43906</v>
      </c>
      <c r="F54" s="79">
        <v>43914</v>
      </c>
      <c r="G54" s="80">
        <v>9</v>
      </c>
      <c r="H54" s="81" t="s">
        <v>116</v>
      </c>
      <c r="I54" s="82">
        <f>20.8*1*4+12.6*4*1+1.2*0.9*2+0.6*1.2*2+1.3*1.16*8+1.1*1.6*8+1*1.9*8+1*3.5*8</f>
        <v>206.54</v>
      </c>
      <c r="J54" s="61">
        <v>0</v>
      </c>
      <c r="K54" s="68"/>
      <c r="L54" s="93">
        <f t="shared" si="1"/>
        <v>206.54</v>
      </c>
      <c r="M54" s="64">
        <v>4</v>
      </c>
      <c r="N54" s="41"/>
      <c r="O54" s="32"/>
      <c r="P54" s="32"/>
      <c r="Q54" s="34"/>
      <c r="R54" s="34"/>
      <c r="S54" s="34"/>
      <c r="T54" s="34"/>
      <c r="U54" s="33"/>
      <c r="V54" s="34"/>
      <c r="W54" s="34"/>
      <c r="X54" s="34"/>
      <c r="Y54" s="34"/>
      <c r="Z54" s="35"/>
      <c r="AA54" s="35"/>
      <c r="AB54" s="36"/>
      <c r="AC54" s="35">
        <v>40</v>
      </c>
      <c r="AD54" s="34">
        <v>90</v>
      </c>
      <c r="AE54" s="34"/>
      <c r="AF54" s="34"/>
      <c r="AG54" s="34">
        <v>20</v>
      </c>
      <c r="AH54" s="34">
        <v>20</v>
      </c>
      <c r="AI54" s="33">
        <v>15</v>
      </c>
      <c r="AJ54" s="15">
        <v>15</v>
      </c>
      <c r="AK54" s="15">
        <v>6.54</v>
      </c>
      <c r="AL54" s="15"/>
      <c r="AM54" s="15"/>
      <c r="AN54" s="15"/>
      <c r="AO54" s="15"/>
      <c r="AP54" s="14"/>
      <c r="AQ54" s="15"/>
      <c r="AR54" s="15"/>
      <c r="AS54" s="99">
        <f t="shared" si="0"/>
        <v>206.54</v>
      </c>
      <c r="AT54" s="41"/>
      <c r="AU54" s="32"/>
      <c r="AV54" s="32"/>
      <c r="AW54" s="34"/>
      <c r="AX54" s="34"/>
      <c r="AY54" s="34"/>
      <c r="AZ54" s="34"/>
      <c r="BA54" s="33"/>
      <c r="BB54" s="34"/>
      <c r="BC54" s="34"/>
      <c r="BD54" s="34"/>
      <c r="BE54" s="34"/>
      <c r="BF54" s="35"/>
      <c r="BG54" s="35"/>
      <c r="BH54" s="36"/>
      <c r="BI54" s="35"/>
      <c r="BJ54" s="34"/>
      <c r="BK54" s="34"/>
      <c r="BL54" s="34"/>
      <c r="BM54" s="34"/>
      <c r="BN54" s="34"/>
      <c r="BO54" s="33"/>
      <c r="BP54" s="15"/>
      <c r="BQ54" s="15"/>
      <c r="BR54" s="15"/>
      <c r="BS54" s="15"/>
      <c r="BT54" s="15"/>
      <c r="BU54" s="15"/>
      <c r="BV54" s="14"/>
      <c r="BW54" s="15"/>
      <c r="BX54" s="115"/>
    </row>
    <row r="55" spans="1:76" s="7" customFormat="1" ht="28.5" customHeight="1" thickBot="1" x14ac:dyDescent="0.3">
      <c r="A55" s="20"/>
      <c r="B55" s="83" t="s">
        <v>119</v>
      </c>
      <c r="C55" s="236" t="s">
        <v>120</v>
      </c>
      <c r="D55" s="237"/>
      <c r="E55" s="103">
        <v>43907</v>
      </c>
      <c r="F55" s="79">
        <v>43916</v>
      </c>
      <c r="G55" s="80">
        <v>10</v>
      </c>
      <c r="H55" s="81" t="s">
        <v>65</v>
      </c>
      <c r="I55" s="82">
        <v>160</v>
      </c>
      <c r="J55" s="61">
        <v>0</v>
      </c>
      <c r="K55" s="68"/>
      <c r="L55" s="93">
        <f t="shared" si="1"/>
        <v>160</v>
      </c>
      <c r="M55" s="64">
        <v>4</v>
      </c>
      <c r="N55" s="41"/>
      <c r="O55" s="32"/>
      <c r="P55" s="32"/>
      <c r="Q55" s="34"/>
      <c r="R55" s="34"/>
      <c r="S55" s="34"/>
      <c r="T55" s="34"/>
      <c r="U55" s="33"/>
      <c r="V55" s="34"/>
      <c r="W55" s="34"/>
      <c r="X55" s="34"/>
      <c r="Y55" s="34"/>
      <c r="Z55" s="35"/>
      <c r="AA55" s="35"/>
      <c r="AB55" s="36"/>
      <c r="AC55" s="35"/>
      <c r="AD55" s="34">
        <v>6</v>
      </c>
      <c r="AE55" s="34">
        <v>44</v>
      </c>
      <c r="AF55" s="34">
        <v>6</v>
      </c>
      <c r="AG55" s="34">
        <v>15</v>
      </c>
      <c r="AH55" s="34">
        <v>15</v>
      </c>
      <c r="AI55" s="33">
        <v>18</v>
      </c>
      <c r="AJ55" s="15">
        <v>15</v>
      </c>
      <c r="AK55" s="15">
        <v>18</v>
      </c>
      <c r="AL55" s="15">
        <v>15</v>
      </c>
      <c r="AM55" s="15">
        <v>8</v>
      </c>
      <c r="AN55" s="15"/>
      <c r="AO55" s="15"/>
      <c r="AP55" s="14"/>
      <c r="AQ55" s="15"/>
      <c r="AR55" s="15"/>
      <c r="AS55" s="99">
        <f t="shared" si="0"/>
        <v>160</v>
      </c>
      <c r="AT55" s="41"/>
      <c r="AU55" s="32"/>
      <c r="AV55" s="32"/>
      <c r="AW55" s="34"/>
      <c r="AX55" s="34"/>
      <c r="AY55" s="34"/>
      <c r="AZ55" s="34"/>
      <c r="BA55" s="33"/>
      <c r="BB55" s="34"/>
      <c r="BC55" s="34"/>
      <c r="BD55" s="34"/>
      <c r="BE55" s="34"/>
      <c r="BF55" s="35"/>
      <c r="BG55" s="35"/>
      <c r="BH55" s="36"/>
      <c r="BI55" s="35"/>
      <c r="BJ55" s="34"/>
      <c r="BK55" s="34"/>
      <c r="BL55" s="34"/>
      <c r="BM55" s="34"/>
      <c r="BN55" s="34"/>
      <c r="BO55" s="33"/>
      <c r="BP55" s="15"/>
      <c r="BQ55" s="15"/>
      <c r="BR55" s="15"/>
      <c r="BS55" s="15"/>
      <c r="BT55" s="15"/>
      <c r="BU55" s="15"/>
      <c r="BV55" s="14"/>
      <c r="BW55" s="15"/>
      <c r="BX55" s="115"/>
    </row>
    <row r="56" spans="1:76" s="7" customFormat="1" ht="19.899999999999999" customHeight="1" thickBot="1" x14ac:dyDescent="0.3">
      <c r="A56" s="20"/>
      <c r="B56" s="83" t="s">
        <v>122</v>
      </c>
      <c r="C56" s="242" t="s">
        <v>123</v>
      </c>
      <c r="D56" s="243"/>
      <c r="E56" s="128">
        <v>43915</v>
      </c>
      <c r="F56" s="31">
        <v>43917</v>
      </c>
      <c r="G56" s="129">
        <v>3</v>
      </c>
      <c r="H56" s="130" t="s">
        <v>65</v>
      </c>
      <c r="I56" s="131">
        <v>24.72</v>
      </c>
      <c r="J56" s="132">
        <v>0</v>
      </c>
      <c r="K56" s="133"/>
      <c r="L56" s="93">
        <f t="shared" si="1"/>
        <v>24.72</v>
      </c>
      <c r="M56" s="64">
        <v>2</v>
      </c>
      <c r="N56" s="41"/>
      <c r="O56" s="32"/>
      <c r="P56" s="32"/>
      <c r="Q56" s="34"/>
      <c r="R56" s="34"/>
      <c r="S56" s="34"/>
      <c r="T56" s="34"/>
      <c r="U56" s="33"/>
      <c r="V56" s="34"/>
      <c r="W56" s="34"/>
      <c r="X56" s="34"/>
      <c r="Y56" s="34"/>
      <c r="Z56" s="35"/>
      <c r="AA56" s="35"/>
      <c r="AB56" s="36"/>
      <c r="AC56" s="35"/>
      <c r="AD56" s="34"/>
      <c r="AE56" s="34"/>
      <c r="AF56" s="34"/>
      <c r="AG56" s="34"/>
      <c r="AH56" s="34"/>
      <c r="AI56" s="33"/>
      <c r="AJ56" s="15"/>
      <c r="AK56" s="15"/>
      <c r="AL56" s="15">
        <v>15</v>
      </c>
      <c r="AM56" s="15">
        <v>6</v>
      </c>
      <c r="AN56" s="15">
        <v>3.72</v>
      </c>
      <c r="AO56" s="15"/>
      <c r="AP56" s="14"/>
      <c r="AQ56" s="15"/>
      <c r="AR56" s="15"/>
      <c r="AS56" s="99">
        <f t="shared" si="0"/>
        <v>24.72</v>
      </c>
      <c r="AT56" s="41"/>
      <c r="AU56" s="32"/>
      <c r="AV56" s="32"/>
      <c r="AW56" s="34"/>
      <c r="AX56" s="34"/>
      <c r="AY56" s="34"/>
      <c r="AZ56" s="34"/>
      <c r="BA56" s="33"/>
      <c r="BB56" s="34"/>
      <c r="BC56" s="34"/>
      <c r="BD56" s="34"/>
      <c r="BE56" s="34"/>
      <c r="BF56" s="35"/>
      <c r="BG56" s="35"/>
      <c r="BH56" s="36"/>
      <c r="BI56" s="35"/>
      <c r="BJ56" s="34"/>
      <c r="BK56" s="34"/>
      <c r="BL56" s="34"/>
      <c r="BM56" s="34"/>
      <c r="BN56" s="34"/>
      <c r="BO56" s="33"/>
      <c r="BP56" s="15"/>
      <c r="BQ56" s="15"/>
      <c r="BR56" s="15"/>
      <c r="BS56" s="15"/>
      <c r="BT56" s="15"/>
      <c r="BU56" s="15"/>
      <c r="BV56" s="14"/>
      <c r="BW56" s="15"/>
      <c r="BX56" s="115"/>
    </row>
    <row r="57" spans="1:76" s="7" customFormat="1" ht="19.899999999999999" customHeight="1" thickBot="1" x14ac:dyDescent="0.3">
      <c r="A57" s="20"/>
      <c r="B57" s="83" t="s">
        <v>140</v>
      </c>
      <c r="C57" s="242" t="s">
        <v>124</v>
      </c>
      <c r="D57" s="243"/>
      <c r="E57" s="128">
        <v>43910</v>
      </c>
      <c r="F57" s="31">
        <v>43910</v>
      </c>
      <c r="G57" s="129">
        <v>1</v>
      </c>
      <c r="H57" s="130" t="s">
        <v>116</v>
      </c>
      <c r="I57" s="131">
        <v>38.6</v>
      </c>
      <c r="J57" s="132">
        <v>0</v>
      </c>
      <c r="K57" s="133"/>
      <c r="L57" s="93">
        <f t="shared" si="1"/>
        <v>38.6</v>
      </c>
      <c r="M57" s="64">
        <v>2</v>
      </c>
      <c r="N57" s="41"/>
      <c r="O57" s="32"/>
      <c r="P57" s="32"/>
      <c r="Q57" s="34"/>
      <c r="R57" s="34"/>
      <c r="S57" s="34"/>
      <c r="T57" s="34"/>
      <c r="U57" s="33"/>
      <c r="V57" s="34"/>
      <c r="W57" s="34"/>
      <c r="X57" s="34"/>
      <c r="Y57" s="34"/>
      <c r="Z57" s="35"/>
      <c r="AA57" s="35"/>
      <c r="AB57" s="36"/>
      <c r="AC57" s="35"/>
      <c r="AD57" s="34"/>
      <c r="AE57" s="34"/>
      <c r="AF57" s="34"/>
      <c r="AG57" s="34">
        <v>38.6</v>
      </c>
      <c r="AH57" s="34"/>
      <c r="AI57" s="33"/>
      <c r="AJ57" s="15"/>
      <c r="AK57" s="15"/>
      <c r="AL57" s="15"/>
      <c r="AM57" s="15"/>
      <c r="AN57" s="15"/>
      <c r="AO57" s="15"/>
      <c r="AP57" s="14"/>
      <c r="AQ57" s="15"/>
      <c r="AR57" s="15"/>
      <c r="AS57" s="99">
        <f t="shared" si="0"/>
        <v>38.6</v>
      </c>
      <c r="AT57" s="41"/>
      <c r="AU57" s="32"/>
      <c r="AV57" s="32"/>
      <c r="AW57" s="34"/>
      <c r="AX57" s="34"/>
      <c r="AY57" s="34"/>
      <c r="AZ57" s="34"/>
      <c r="BA57" s="33"/>
      <c r="BB57" s="34"/>
      <c r="BC57" s="34"/>
      <c r="BD57" s="34"/>
      <c r="BE57" s="34"/>
      <c r="BF57" s="35"/>
      <c r="BG57" s="35"/>
      <c r="BH57" s="36"/>
      <c r="BI57" s="35"/>
      <c r="BJ57" s="34"/>
      <c r="BK57" s="34"/>
      <c r="BL57" s="34"/>
      <c r="BM57" s="34"/>
      <c r="BN57" s="34"/>
      <c r="BO57" s="33"/>
      <c r="BP57" s="15"/>
      <c r="BQ57" s="15"/>
      <c r="BR57" s="15"/>
      <c r="BS57" s="15"/>
      <c r="BT57" s="15"/>
      <c r="BU57" s="15"/>
      <c r="BV57" s="14"/>
      <c r="BW57" s="15"/>
      <c r="BX57" s="115"/>
    </row>
    <row r="58" spans="1:76" s="7" customFormat="1" ht="19.899999999999999" customHeight="1" thickBot="1" x14ac:dyDescent="0.3">
      <c r="A58" s="20"/>
      <c r="B58" s="83" t="s">
        <v>141</v>
      </c>
      <c r="C58" s="242" t="s">
        <v>121</v>
      </c>
      <c r="D58" s="243"/>
      <c r="E58" s="128">
        <v>43918</v>
      </c>
      <c r="F58" s="31">
        <v>43918</v>
      </c>
      <c r="G58" s="129">
        <v>1</v>
      </c>
      <c r="H58" s="130" t="s">
        <v>65</v>
      </c>
      <c r="I58" s="131">
        <v>2.97</v>
      </c>
      <c r="J58" s="132">
        <v>0</v>
      </c>
      <c r="K58" s="133"/>
      <c r="L58" s="93">
        <f t="shared" si="1"/>
        <v>2.97</v>
      </c>
      <c r="M58" s="64">
        <v>2</v>
      </c>
      <c r="N58" s="41"/>
      <c r="O58" s="32"/>
      <c r="P58" s="32"/>
      <c r="Q58" s="34"/>
      <c r="R58" s="34"/>
      <c r="S58" s="34"/>
      <c r="T58" s="34"/>
      <c r="U58" s="33"/>
      <c r="V58" s="34"/>
      <c r="W58" s="34"/>
      <c r="X58" s="34"/>
      <c r="Y58" s="34"/>
      <c r="Z58" s="35"/>
      <c r="AA58" s="35"/>
      <c r="AB58" s="36"/>
      <c r="AC58" s="35"/>
      <c r="AD58" s="34"/>
      <c r="AE58" s="34"/>
      <c r="AF58" s="34"/>
      <c r="AG58" s="34"/>
      <c r="AH58" s="34"/>
      <c r="AI58" s="33"/>
      <c r="AJ58" s="15"/>
      <c r="AK58" s="15"/>
      <c r="AL58" s="15"/>
      <c r="AM58" s="15"/>
      <c r="AN58" s="15"/>
      <c r="AO58" s="15">
        <v>2.97</v>
      </c>
      <c r="AP58" s="14"/>
      <c r="AQ58" s="15"/>
      <c r="AR58" s="15"/>
      <c r="AS58" s="99">
        <f t="shared" si="0"/>
        <v>2.97</v>
      </c>
      <c r="AT58" s="41"/>
      <c r="AU58" s="32"/>
      <c r="AV58" s="32"/>
      <c r="AW58" s="34"/>
      <c r="AX58" s="34"/>
      <c r="AY58" s="34"/>
      <c r="AZ58" s="34"/>
      <c r="BA58" s="33"/>
      <c r="BB58" s="34"/>
      <c r="BC58" s="34"/>
      <c r="BD58" s="34"/>
      <c r="BE58" s="34"/>
      <c r="BF58" s="35"/>
      <c r="BG58" s="35"/>
      <c r="BH58" s="36"/>
      <c r="BI58" s="35"/>
      <c r="BJ58" s="34"/>
      <c r="BK58" s="34"/>
      <c r="BL58" s="34"/>
      <c r="BM58" s="34"/>
      <c r="BN58" s="34"/>
      <c r="BO58" s="33"/>
      <c r="BP58" s="15"/>
      <c r="BQ58" s="15"/>
      <c r="BR58" s="15"/>
      <c r="BS58" s="15"/>
      <c r="BT58" s="15"/>
      <c r="BU58" s="15"/>
      <c r="BV58" s="14"/>
      <c r="BW58" s="15"/>
      <c r="BX58" s="115"/>
    </row>
    <row r="59" spans="1:76" s="7" customFormat="1" ht="19.899999999999999" customHeight="1" x14ac:dyDescent="0.25">
      <c r="A59" s="20"/>
      <c r="B59" s="114" t="s">
        <v>99</v>
      </c>
      <c r="C59" s="278" t="s">
        <v>100</v>
      </c>
      <c r="D59" s="279"/>
      <c r="E59" s="24"/>
      <c r="F59" s="9"/>
      <c r="G59" s="88"/>
      <c r="H59" s="77" t="s">
        <v>63</v>
      </c>
      <c r="I59" s="73">
        <v>5</v>
      </c>
      <c r="J59" s="58">
        <v>0</v>
      </c>
      <c r="K59" s="69">
        <f>K61+K62</f>
        <v>0</v>
      </c>
      <c r="L59" s="66">
        <f>I59</f>
        <v>5</v>
      </c>
      <c r="M59" s="92">
        <f>SUM(M60:M62)</f>
        <v>9</v>
      </c>
      <c r="N59" s="29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M59" s="16"/>
      <c r="AN59" s="16"/>
      <c r="AO59" s="16"/>
      <c r="AP59" s="16"/>
      <c r="AQ59" s="16"/>
      <c r="AR59" s="16"/>
      <c r="AS59" s="99"/>
      <c r="AT59" s="29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  <c r="BF59" s="16"/>
      <c r="BG59" s="16"/>
      <c r="BH59" s="16"/>
      <c r="BI59" s="16"/>
      <c r="BJ59" s="16"/>
      <c r="BK59" s="16"/>
      <c r="BL59" s="16"/>
      <c r="BM59" s="16"/>
      <c r="BN59" s="16"/>
      <c r="BO59" s="16"/>
      <c r="BP59" s="16"/>
      <c r="BQ59" s="16"/>
      <c r="BR59" s="16"/>
      <c r="BS59" s="16"/>
      <c r="BT59" s="16"/>
      <c r="BU59" s="16"/>
      <c r="BV59" s="16"/>
      <c r="BW59" s="16"/>
      <c r="BX59" s="112"/>
    </row>
    <row r="60" spans="1:76" s="7" customFormat="1" ht="19.899999999999999" customHeight="1" thickBot="1" x14ac:dyDescent="0.3">
      <c r="A60" s="20"/>
      <c r="B60" s="83" t="s">
        <v>102</v>
      </c>
      <c r="C60" s="242" t="s">
        <v>101</v>
      </c>
      <c r="D60" s="243"/>
      <c r="E60" s="103">
        <v>43891</v>
      </c>
      <c r="F60" s="79">
        <v>43899</v>
      </c>
      <c r="G60" s="80">
        <v>9</v>
      </c>
      <c r="H60" s="81" t="s">
        <v>65</v>
      </c>
      <c r="I60" s="82">
        <f>12.5*5.5*2.5+11*5.6*2.5</f>
        <v>325.88</v>
      </c>
      <c r="J60" s="132">
        <v>0</v>
      </c>
      <c r="K60" s="68"/>
      <c r="L60" s="93">
        <f t="shared" si="1"/>
        <v>325.88</v>
      </c>
      <c r="M60" s="64">
        <v>4</v>
      </c>
      <c r="N60" s="41"/>
      <c r="O60" s="32">
        <v>40</v>
      </c>
      <c r="P60" s="32">
        <v>40</v>
      </c>
      <c r="Q60" s="34">
        <v>55</v>
      </c>
      <c r="R60" s="34">
        <v>60</v>
      </c>
      <c r="S60" s="34">
        <v>35</v>
      </c>
      <c r="T60" s="34">
        <v>40</v>
      </c>
      <c r="U60" s="33">
        <v>35</v>
      </c>
      <c r="V60" s="34">
        <v>20.88</v>
      </c>
      <c r="W60" s="34"/>
      <c r="X60" s="34"/>
      <c r="Y60" s="34"/>
      <c r="Z60" s="35"/>
      <c r="AA60" s="35"/>
      <c r="AB60" s="36"/>
      <c r="AC60" s="35"/>
      <c r="AD60" s="34"/>
      <c r="AE60" s="34"/>
      <c r="AF60" s="34"/>
      <c r="AG60" s="34"/>
      <c r="AH60" s="34"/>
      <c r="AI60" s="33"/>
      <c r="AJ60" s="15"/>
      <c r="AK60" s="15"/>
      <c r="AL60" s="15"/>
      <c r="AM60" s="15"/>
      <c r="AN60" s="15"/>
      <c r="AO60" s="15"/>
      <c r="AP60" s="14"/>
      <c r="AQ60" s="15"/>
      <c r="AR60" s="15"/>
      <c r="AS60" s="99">
        <f t="shared" si="0"/>
        <v>325.88</v>
      </c>
      <c r="AT60" s="41"/>
      <c r="AU60" s="32"/>
      <c r="AV60" s="32"/>
      <c r="AW60" s="34"/>
      <c r="AX60" s="34"/>
      <c r="AY60" s="34"/>
      <c r="AZ60" s="34"/>
      <c r="BA60" s="33"/>
      <c r="BB60" s="34"/>
      <c r="BC60" s="34"/>
      <c r="BD60" s="34"/>
      <c r="BE60" s="34"/>
      <c r="BF60" s="35"/>
      <c r="BG60" s="35"/>
      <c r="BH60" s="36"/>
      <c r="BI60" s="35"/>
      <c r="BJ60" s="34"/>
      <c r="BK60" s="34"/>
      <c r="BL60" s="34"/>
      <c r="BM60" s="34"/>
      <c r="BN60" s="34"/>
      <c r="BO60" s="33"/>
      <c r="BP60" s="15"/>
      <c r="BQ60" s="15"/>
      <c r="BR60" s="15"/>
      <c r="BS60" s="15"/>
      <c r="BT60" s="15"/>
      <c r="BU60" s="15"/>
      <c r="BV60" s="14"/>
      <c r="BW60" s="15"/>
      <c r="BX60" s="115"/>
    </row>
    <row r="61" spans="1:76" s="7" customFormat="1" ht="19.899999999999999" customHeight="1" thickBot="1" x14ac:dyDescent="0.3">
      <c r="A61" s="20"/>
      <c r="B61" s="83" t="s">
        <v>103</v>
      </c>
      <c r="C61" s="242" t="s">
        <v>117</v>
      </c>
      <c r="D61" s="243"/>
      <c r="E61" s="103">
        <v>43900</v>
      </c>
      <c r="F61" s="79">
        <v>43902</v>
      </c>
      <c r="G61" s="80">
        <v>3</v>
      </c>
      <c r="H61" s="81" t="s">
        <v>65</v>
      </c>
      <c r="I61" s="82">
        <f>0.76*2+0.82+1.3+0.53</f>
        <v>4.17</v>
      </c>
      <c r="J61" s="132">
        <v>0</v>
      </c>
      <c r="K61" s="68"/>
      <c r="L61" s="93">
        <f t="shared" si="1"/>
        <v>4.17</v>
      </c>
      <c r="M61" s="64">
        <v>2</v>
      </c>
      <c r="N61" s="41"/>
      <c r="O61" s="32"/>
      <c r="P61" s="32"/>
      <c r="Q61" s="34"/>
      <c r="R61" s="34"/>
      <c r="S61" s="34"/>
      <c r="T61" s="34"/>
      <c r="U61" s="33"/>
      <c r="V61" s="34"/>
      <c r="W61" s="34">
        <v>2</v>
      </c>
      <c r="X61" s="34"/>
      <c r="Y61" s="34">
        <v>2.17</v>
      </c>
      <c r="Z61" s="35"/>
      <c r="AA61" s="35"/>
      <c r="AB61" s="36"/>
      <c r="AC61" s="35"/>
      <c r="AD61" s="34"/>
      <c r="AE61" s="34"/>
      <c r="AF61" s="34"/>
      <c r="AG61" s="34"/>
      <c r="AH61" s="34"/>
      <c r="AI61" s="33"/>
      <c r="AJ61" s="15"/>
      <c r="AK61" s="15"/>
      <c r="AL61" s="15"/>
      <c r="AM61" s="15"/>
      <c r="AN61" s="15"/>
      <c r="AO61" s="15"/>
      <c r="AP61" s="14"/>
      <c r="AQ61" s="15"/>
      <c r="AR61" s="15"/>
      <c r="AS61" s="99">
        <f t="shared" si="0"/>
        <v>4.17</v>
      </c>
      <c r="AT61" s="41"/>
      <c r="AU61" s="32"/>
      <c r="AV61" s="32"/>
      <c r="AW61" s="34"/>
      <c r="AX61" s="34"/>
      <c r="AY61" s="34"/>
      <c r="AZ61" s="34"/>
      <c r="BA61" s="33"/>
      <c r="BB61" s="34"/>
      <c r="BC61" s="34"/>
      <c r="BD61" s="34"/>
      <c r="BE61" s="34"/>
      <c r="BF61" s="35"/>
      <c r="BG61" s="35"/>
      <c r="BH61" s="36"/>
      <c r="BI61" s="35"/>
      <c r="BJ61" s="34"/>
      <c r="BK61" s="34"/>
      <c r="BL61" s="34"/>
      <c r="BM61" s="34"/>
      <c r="BN61" s="34"/>
      <c r="BO61" s="33"/>
      <c r="BP61" s="15"/>
      <c r="BQ61" s="15"/>
      <c r="BR61" s="15"/>
      <c r="BS61" s="15"/>
      <c r="BT61" s="15"/>
      <c r="BU61" s="15"/>
      <c r="BV61" s="14"/>
      <c r="BW61" s="15"/>
      <c r="BX61" s="115"/>
    </row>
    <row r="62" spans="1:76" s="7" customFormat="1" ht="30" customHeight="1" thickBot="1" x14ac:dyDescent="0.3">
      <c r="A62" s="20"/>
      <c r="B62" s="83" t="s">
        <v>104</v>
      </c>
      <c r="C62" s="244" t="s">
        <v>114</v>
      </c>
      <c r="D62" s="245"/>
      <c r="E62" s="103">
        <v>43903</v>
      </c>
      <c r="F62" s="79">
        <v>43905</v>
      </c>
      <c r="G62" s="80">
        <v>3</v>
      </c>
      <c r="H62" s="81" t="s">
        <v>27</v>
      </c>
      <c r="I62" s="82">
        <v>1.63</v>
      </c>
      <c r="J62" s="132">
        <v>0</v>
      </c>
      <c r="K62" s="68"/>
      <c r="L62" s="93">
        <f t="shared" si="1"/>
        <v>1.63</v>
      </c>
      <c r="M62" s="64">
        <v>3</v>
      </c>
      <c r="N62" s="41"/>
      <c r="O62" s="32"/>
      <c r="P62" s="32"/>
      <c r="Q62" s="34"/>
      <c r="R62" s="34"/>
      <c r="S62" s="34"/>
      <c r="T62" s="34"/>
      <c r="U62" s="33"/>
      <c r="V62" s="34"/>
      <c r="W62" s="34"/>
      <c r="X62" s="34"/>
      <c r="Y62" s="34"/>
      <c r="Z62" s="35">
        <v>0.4</v>
      </c>
      <c r="AA62" s="35">
        <v>0.6</v>
      </c>
      <c r="AB62" s="36">
        <v>0.63</v>
      </c>
      <c r="AC62" s="35"/>
      <c r="AD62" s="34"/>
      <c r="AE62" s="34"/>
      <c r="AF62" s="34"/>
      <c r="AG62" s="34"/>
      <c r="AH62" s="34"/>
      <c r="AI62" s="33"/>
      <c r="AJ62" s="15"/>
      <c r="AK62" s="15"/>
      <c r="AL62" s="15"/>
      <c r="AM62" s="15"/>
      <c r="AN62" s="15"/>
      <c r="AO62" s="15"/>
      <c r="AP62" s="14"/>
      <c r="AQ62" s="15"/>
      <c r="AR62" s="15"/>
      <c r="AS62" s="99">
        <f t="shared" si="0"/>
        <v>1.63</v>
      </c>
      <c r="AT62" s="41"/>
      <c r="AU62" s="32"/>
      <c r="AV62" s="32"/>
      <c r="AW62" s="34"/>
      <c r="AX62" s="34"/>
      <c r="AY62" s="34"/>
      <c r="AZ62" s="34"/>
      <c r="BA62" s="33"/>
      <c r="BB62" s="34"/>
      <c r="BC62" s="34"/>
      <c r="BD62" s="34"/>
      <c r="BE62" s="34"/>
      <c r="BF62" s="35"/>
      <c r="BG62" s="35"/>
      <c r="BH62" s="36"/>
      <c r="BI62" s="35"/>
      <c r="BJ62" s="34"/>
      <c r="BK62" s="34"/>
      <c r="BL62" s="34"/>
      <c r="BM62" s="34"/>
      <c r="BN62" s="34"/>
      <c r="BO62" s="33"/>
      <c r="BP62" s="15"/>
      <c r="BQ62" s="15"/>
      <c r="BR62" s="15"/>
      <c r="BS62" s="15"/>
      <c r="BT62" s="15"/>
      <c r="BU62" s="15"/>
      <c r="BV62" s="14"/>
      <c r="BW62" s="15"/>
      <c r="BX62" s="115"/>
    </row>
    <row r="63" spans="1:76" s="7" customFormat="1" ht="30" customHeight="1" thickBot="1" x14ac:dyDescent="0.3">
      <c r="A63" s="20"/>
      <c r="B63" s="83" t="s">
        <v>105</v>
      </c>
      <c r="C63" s="236" t="s">
        <v>115</v>
      </c>
      <c r="D63" s="237"/>
      <c r="E63" s="103">
        <v>43903</v>
      </c>
      <c r="F63" s="79">
        <v>43905</v>
      </c>
      <c r="G63" s="80">
        <v>3</v>
      </c>
      <c r="H63" s="81" t="s">
        <v>116</v>
      </c>
      <c r="I63" s="82">
        <v>126</v>
      </c>
      <c r="J63" s="132">
        <v>0</v>
      </c>
      <c r="K63" s="68"/>
      <c r="L63" s="93">
        <f t="shared" si="1"/>
        <v>126</v>
      </c>
      <c r="M63" s="64">
        <v>4</v>
      </c>
      <c r="N63" s="41"/>
      <c r="O63" s="32"/>
      <c r="P63" s="32"/>
      <c r="Q63" s="34"/>
      <c r="R63" s="34"/>
      <c r="S63" s="34"/>
      <c r="T63" s="34"/>
      <c r="U63" s="33"/>
      <c r="V63" s="34"/>
      <c r="W63" s="34"/>
      <c r="X63" s="34"/>
      <c r="Y63" s="34"/>
      <c r="Z63" s="35">
        <v>60</v>
      </c>
      <c r="AA63" s="35">
        <v>35</v>
      </c>
      <c r="AB63" s="36">
        <v>31</v>
      </c>
      <c r="AC63" s="35"/>
      <c r="AD63" s="34"/>
      <c r="AE63" s="34"/>
      <c r="AF63" s="34"/>
      <c r="AG63" s="34"/>
      <c r="AH63" s="34"/>
      <c r="AI63" s="33"/>
      <c r="AJ63" s="15"/>
      <c r="AK63" s="15"/>
      <c r="AL63" s="15"/>
      <c r="AM63" s="15"/>
      <c r="AN63" s="15"/>
      <c r="AO63" s="15"/>
      <c r="AP63" s="14"/>
      <c r="AQ63" s="15"/>
      <c r="AR63" s="15"/>
      <c r="AS63" s="99">
        <f t="shared" si="0"/>
        <v>126</v>
      </c>
      <c r="AT63" s="41"/>
      <c r="AU63" s="32"/>
      <c r="AV63" s="32"/>
      <c r="AW63" s="34"/>
      <c r="AX63" s="34"/>
      <c r="AY63" s="34"/>
      <c r="AZ63" s="34"/>
      <c r="BA63" s="33"/>
      <c r="BB63" s="34"/>
      <c r="BC63" s="34"/>
      <c r="BD63" s="34"/>
      <c r="BE63" s="34"/>
      <c r="BF63" s="35"/>
      <c r="BG63" s="35"/>
      <c r="BH63" s="36"/>
      <c r="BI63" s="35"/>
      <c r="BJ63" s="34"/>
      <c r="BK63" s="34"/>
      <c r="BL63" s="34"/>
      <c r="BM63" s="34"/>
      <c r="BN63" s="34"/>
      <c r="BO63" s="33"/>
      <c r="BP63" s="15"/>
      <c r="BQ63" s="15"/>
      <c r="BR63" s="15"/>
      <c r="BS63" s="15"/>
      <c r="BT63" s="15"/>
      <c r="BU63" s="15"/>
      <c r="BV63" s="14"/>
      <c r="BW63" s="15"/>
      <c r="BX63" s="115"/>
    </row>
    <row r="64" spans="1:76" s="7" customFormat="1" ht="23.25" customHeight="1" thickBot="1" x14ac:dyDescent="0.3">
      <c r="A64" s="20"/>
      <c r="B64" s="83" t="s">
        <v>106</v>
      </c>
      <c r="C64" s="236" t="s">
        <v>120</v>
      </c>
      <c r="D64" s="237"/>
      <c r="E64" s="103">
        <v>43906</v>
      </c>
      <c r="F64" s="79">
        <v>43909</v>
      </c>
      <c r="G64" s="80">
        <v>4</v>
      </c>
      <c r="H64" s="81" t="s">
        <v>65</v>
      </c>
      <c r="I64" s="82">
        <f>6.2*2+5.4+9.7+7.5</f>
        <v>35</v>
      </c>
      <c r="J64" s="132">
        <v>0</v>
      </c>
      <c r="K64" s="68"/>
      <c r="L64" s="93">
        <f t="shared" si="1"/>
        <v>35</v>
      </c>
      <c r="M64" s="64">
        <v>4</v>
      </c>
      <c r="N64" s="41"/>
      <c r="O64" s="32"/>
      <c r="P64" s="32"/>
      <c r="Q64" s="34"/>
      <c r="R64" s="34"/>
      <c r="S64" s="34"/>
      <c r="T64" s="34"/>
      <c r="U64" s="33"/>
      <c r="V64" s="34"/>
      <c r="W64" s="34"/>
      <c r="X64" s="34"/>
      <c r="Y64" s="34"/>
      <c r="Z64" s="35"/>
      <c r="AA64" s="35"/>
      <c r="AB64" s="36"/>
      <c r="AC64" s="35">
        <v>9</v>
      </c>
      <c r="AD64" s="34">
        <v>8</v>
      </c>
      <c r="AE64" s="34">
        <v>9</v>
      </c>
      <c r="AF64" s="34">
        <v>9</v>
      </c>
      <c r="AG64" s="34"/>
      <c r="AH64" s="34"/>
      <c r="AI64" s="33"/>
      <c r="AJ64" s="15"/>
      <c r="AK64" s="15"/>
      <c r="AL64" s="15"/>
      <c r="AM64" s="15"/>
      <c r="AN64" s="15"/>
      <c r="AO64" s="15"/>
      <c r="AP64" s="14"/>
      <c r="AQ64" s="15"/>
      <c r="AR64" s="15"/>
      <c r="AS64" s="99">
        <f t="shared" si="0"/>
        <v>35</v>
      </c>
      <c r="AT64" s="41"/>
      <c r="AU64" s="32"/>
      <c r="AV64" s="32"/>
      <c r="AW64" s="34"/>
      <c r="AX64" s="34"/>
      <c r="AY64" s="34"/>
      <c r="AZ64" s="34"/>
      <c r="BA64" s="33"/>
      <c r="BB64" s="34"/>
      <c r="BC64" s="34"/>
      <c r="BD64" s="34"/>
      <c r="BE64" s="34"/>
      <c r="BF64" s="35"/>
      <c r="BG64" s="35"/>
      <c r="BH64" s="36"/>
      <c r="BI64" s="35"/>
      <c r="BJ64" s="34"/>
      <c r="BK64" s="34"/>
      <c r="BL64" s="34"/>
      <c r="BM64" s="34"/>
      <c r="BN64" s="34"/>
      <c r="BO64" s="33"/>
      <c r="BP64" s="15"/>
      <c r="BQ64" s="15"/>
      <c r="BR64" s="15"/>
      <c r="BS64" s="15"/>
      <c r="BT64" s="15"/>
      <c r="BU64" s="15"/>
      <c r="BV64" s="14"/>
      <c r="BW64" s="15"/>
      <c r="BX64" s="115"/>
    </row>
    <row r="65" spans="1:76" s="7" customFormat="1" ht="19.899999999999999" customHeight="1" thickBot="1" x14ac:dyDescent="0.3">
      <c r="A65" s="20"/>
      <c r="B65" s="83" t="s">
        <v>138</v>
      </c>
      <c r="C65" s="242" t="s">
        <v>134</v>
      </c>
      <c r="D65" s="243"/>
      <c r="E65" s="103">
        <v>43910</v>
      </c>
      <c r="F65" s="79">
        <v>43913</v>
      </c>
      <c r="G65" s="80">
        <v>4</v>
      </c>
      <c r="H65" s="81" t="s">
        <v>116</v>
      </c>
      <c r="I65" s="82">
        <v>126</v>
      </c>
      <c r="J65" s="132">
        <v>0</v>
      </c>
      <c r="K65" s="68"/>
      <c r="L65" s="93">
        <f t="shared" si="1"/>
        <v>126</v>
      </c>
      <c r="M65" s="64">
        <v>4</v>
      </c>
      <c r="N65" s="41"/>
      <c r="O65" s="32"/>
      <c r="P65" s="32"/>
      <c r="Q65" s="34"/>
      <c r="R65" s="34"/>
      <c r="S65" s="34"/>
      <c r="T65" s="34"/>
      <c r="U65" s="33"/>
      <c r="V65" s="34"/>
      <c r="W65" s="34"/>
      <c r="X65" s="34"/>
      <c r="Y65" s="34"/>
      <c r="Z65" s="35"/>
      <c r="AA65" s="35"/>
      <c r="AB65" s="36"/>
      <c r="AC65" s="35"/>
      <c r="AD65" s="34"/>
      <c r="AE65" s="34"/>
      <c r="AF65" s="34"/>
      <c r="AG65" s="34">
        <v>31.5</v>
      </c>
      <c r="AH65" s="34">
        <v>31.5</v>
      </c>
      <c r="AI65" s="33">
        <v>31.5</v>
      </c>
      <c r="AJ65" s="15">
        <v>31.5</v>
      </c>
      <c r="AK65" s="15"/>
      <c r="AL65" s="15"/>
      <c r="AM65" s="15"/>
      <c r="AN65" s="15"/>
      <c r="AO65" s="15"/>
      <c r="AP65" s="14"/>
      <c r="AQ65" s="15"/>
      <c r="AR65" s="15"/>
      <c r="AS65" s="99">
        <f t="shared" si="0"/>
        <v>126</v>
      </c>
      <c r="AT65" s="41"/>
      <c r="AU65" s="32"/>
      <c r="AV65" s="32"/>
      <c r="AW65" s="34"/>
      <c r="AX65" s="34"/>
      <c r="AY65" s="34"/>
      <c r="AZ65" s="34"/>
      <c r="BA65" s="33"/>
      <c r="BB65" s="34"/>
      <c r="BC65" s="34"/>
      <c r="BD65" s="34"/>
      <c r="BE65" s="34"/>
      <c r="BF65" s="35"/>
      <c r="BG65" s="35"/>
      <c r="BH65" s="36"/>
      <c r="BI65" s="35"/>
      <c r="BJ65" s="34"/>
      <c r="BK65" s="34"/>
      <c r="BL65" s="34"/>
      <c r="BM65" s="34"/>
      <c r="BN65" s="34"/>
      <c r="BO65" s="33"/>
      <c r="BP65" s="15"/>
      <c r="BQ65" s="15"/>
      <c r="BR65" s="15"/>
      <c r="BS65" s="15"/>
      <c r="BT65" s="15"/>
      <c r="BU65" s="15"/>
      <c r="BV65" s="14"/>
      <c r="BW65" s="15"/>
      <c r="BX65" s="115"/>
    </row>
    <row r="66" spans="1:76" s="7" customFormat="1" ht="19.899999999999999" customHeight="1" thickBot="1" x14ac:dyDescent="0.3">
      <c r="A66" s="20"/>
      <c r="B66" s="83" t="s">
        <v>139</v>
      </c>
      <c r="C66" s="242" t="s">
        <v>137</v>
      </c>
      <c r="D66" s="243"/>
      <c r="E66" s="103">
        <v>43915</v>
      </c>
      <c r="F66" s="79">
        <v>43921</v>
      </c>
      <c r="G66" s="80">
        <v>7</v>
      </c>
      <c r="H66" s="81" t="s">
        <v>65</v>
      </c>
      <c r="I66" s="82">
        <f>(654-I64-I55)*1.35</f>
        <v>619.65</v>
      </c>
      <c r="J66" s="132">
        <v>0</v>
      </c>
      <c r="K66" s="68"/>
      <c r="L66" s="93">
        <f t="shared" si="1"/>
        <v>619.65</v>
      </c>
      <c r="M66" s="116">
        <v>9</v>
      </c>
      <c r="N66" s="117"/>
      <c r="O66" s="118"/>
      <c r="P66" s="118"/>
      <c r="Q66" s="119"/>
      <c r="R66" s="119"/>
      <c r="S66" s="119"/>
      <c r="T66" s="119"/>
      <c r="U66" s="120"/>
      <c r="V66" s="119"/>
      <c r="W66" s="119"/>
      <c r="X66" s="119"/>
      <c r="Y66" s="119"/>
      <c r="Z66" s="121"/>
      <c r="AA66" s="121"/>
      <c r="AB66" s="122"/>
      <c r="AC66" s="121"/>
      <c r="AD66" s="119"/>
      <c r="AE66" s="119"/>
      <c r="AF66" s="119"/>
      <c r="AG66" s="119"/>
      <c r="AH66" s="119"/>
      <c r="AI66" s="120"/>
      <c r="AJ66" s="119"/>
      <c r="AK66" s="119"/>
      <c r="AL66" s="119">
        <v>100</v>
      </c>
      <c r="AM66" s="119">
        <v>100</v>
      </c>
      <c r="AN66" s="119">
        <v>100</v>
      </c>
      <c r="AO66" s="119">
        <v>90</v>
      </c>
      <c r="AP66" s="120">
        <v>90</v>
      </c>
      <c r="AQ66" s="119">
        <v>75</v>
      </c>
      <c r="AR66" s="119">
        <v>64.650000000000006</v>
      </c>
      <c r="AS66" s="99">
        <f t="shared" si="0"/>
        <v>619.65</v>
      </c>
      <c r="AT66" s="117"/>
      <c r="AU66" s="118"/>
      <c r="AV66" s="118"/>
      <c r="AW66" s="119"/>
      <c r="AX66" s="119"/>
      <c r="AY66" s="119"/>
      <c r="AZ66" s="119"/>
      <c r="BA66" s="120"/>
      <c r="BB66" s="119"/>
      <c r="BC66" s="119"/>
      <c r="BD66" s="119"/>
      <c r="BE66" s="119"/>
      <c r="BF66" s="121"/>
      <c r="BG66" s="121"/>
      <c r="BH66" s="122"/>
      <c r="BI66" s="121"/>
      <c r="BJ66" s="119"/>
      <c r="BK66" s="119"/>
      <c r="BL66" s="119"/>
      <c r="BM66" s="119"/>
      <c r="BN66" s="119"/>
      <c r="BO66" s="120"/>
      <c r="BP66" s="119"/>
      <c r="BQ66" s="119"/>
      <c r="BR66" s="119"/>
      <c r="BS66" s="119"/>
      <c r="BT66" s="119"/>
      <c r="BU66" s="119"/>
      <c r="BV66" s="120"/>
      <c r="BW66" s="119"/>
      <c r="BX66" s="123"/>
    </row>
    <row r="67" spans="1:76" s="20" customFormat="1" ht="19.5" customHeight="1" x14ac:dyDescent="0.25">
      <c r="B67" s="135"/>
      <c r="C67" s="135"/>
      <c r="D67" s="135"/>
      <c r="E67" s="135"/>
      <c r="F67" s="135"/>
      <c r="G67" s="138"/>
      <c r="H67" s="139"/>
      <c r="I67" s="139"/>
      <c r="J67" s="139"/>
      <c r="K67" s="139"/>
      <c r="L67" s="139"/>
      <c r="M67" s="139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  <c r="AM67" s="7"/>
      <c r="AN67" s="7"/>
      <c r="AO67" s="7"/>
      <c r="AP67" s="7"/>
      <c r="AQ67" s="7"/>
      <c r="AR67" s="7"/>
      <c r="AS67" s="7"/>
      <c r="AT67" s="7"/>
      <c r="AU67" s="7"/>
      <c r="AV67" s="7"/>
      <c r="AW67" s="7"/>
      <c r="AX67" s="7"/>
      <c r="AY67" s="7"/>
      <c r="AZ67" s="7"/>
      <c r="BA67" s="7"/>
      <c r="BB67" s="7"/>
      <c r="BC67" s="7"/>
      <c r="BD67" s="7"/>
    </row>
    <row r="68" spans="1:76" s="54" customFormat="1" ht="19.5" customHeight="1" x14ac:dyDescent="0.25">
      <c r="B68" s="275"/>
      <c r="C68" s="275"/>
      <c r="D68" s="275"/>
      <c r="E68" s="275"/>
      <c r="F68" s="275"/>
      <c r="G68" s="135"/>
      <c r="H68" s="139"/>
      <c r="I68" s="139"/>
      <c r="J68" s="139"/>
      <c r="K68" s="139"/>
      <c r="L68" s="139"/>
      <c r="M68" s="139"/>
      <c r="N68" s="134"/>
      <c r="O68" s="134"/>
      <c r="P68" s="134"/>
      <c r="Q68" s="134"/>
      <c r="R68" s="134"/>
      <c r="S68" s="134"/>
      <c r="T68" s="134"/>
      <c r="U68" s="134"/>
      <c r="V68" s="134"/>
      <c r="W68" s="134"/>
      <c r="X68" s="134"/>
      <c r="Y68" s="134"/>
      <c r="Z68" s="134"/>
      <c r="AA68" s="134"/>
      <c r="AB68" s="134"/>
      <c r="AC68" s="134"/>
      <c r="AD68" s="134"/>
      <c r="AE68" s="134"/>
      <c r="AF68" s="134"/>
      <c r="AG68" s="134"/>
      <c r="AH68" s="134"/>
      <c r="AI68" s="134"/>
      <c r="AJ68" s="134"/>
      <c r="AK68" s="134"/>
      <c r="AL68" s="134"/>
      <c r="AM68" s="134"/>
      <c r="AN68" s="134"/>
      <c r="AO68" s="134"/>
      <c r="AP68" s="134"/>
      <c r="AQ68" s="134"/>
      <c r="AR68" s="134"/>
      <c r="AS68" s="134"/>
      <c r="AT68" s="134"/>
      <c r="AU68" s="134"/>
      <c r="AV68" s="134"/>
      <c r="AW68" s="134"/>
      <c r="AX68" s="134"/>
      <c r="AY68" s="134"/>
      <c r="AZ68" s="134"/>
      <c r="BA68" s="134"/>
      <c r="BB68" s="134"/>
      <c r="BC68" s="134"/>
      <c r="BD68" s="134"/>
    </row>
    <row r="69" spans="1:76" s="154" customFormat="1" ht="19.5" customHeight="1" x14ac:dyDescent="0.25">
      <c r="B69" s="147"/>
      <c r="C69" s="147" t="s">
        <v>148</v>
      </c>
      <c r="D69" s="155"/>
      <c r="E69" s="155"/>
      <c r="F69" s="147"/>
      <c r="G69" s="147"/>
      <c r="H69" s="156"/>
      <c r="I69" s="156"/>
      <c r="J69" s="157" t="s">
        <v>150</v>
      </c>
      <c r="K69" s="156"/>
      <c r="M69" s="158"/>
      <c r="N69" s="146"/>
      <c r="O69" s="146"/>
      <c r="P69" s="146"/>
      <c r="Q69" s="146"/>
      <c r="R69" s="146"/>
      <c r="S69" s="146"/>
      <c r="T69" s="146"/>
      <c r="U69" s="146"/>
      <c r="V69" s="146"/>
      <c r="W69" s="146"/>
      <c r="X69" s="146"/>
      <c r="Y69" s="146"/>
      <c r="Z69" s="146"/>
      <c r="AA69" s="146"/>
      <c r="AB69" s="146"/>
      <c r="AC69" s="146"/>
      <c r="AD69" s="146"/>
      <c r="AE69" s="146"/>
      <c r="AF69" s="146"/>
      <c r="AG69" s="146"/>
      <c r="AH69" s="146"/>
      <c r="AI69" s="146"/>
      <c r="AJ69" s="146"/>
      <c r="AK69" s="146"/>
      <c r="AL69" s="146"/>
      <c r="AM69" s="146"/>
      <c r="AN69" s="146"/>
      <c r="AO69" s="146"/>
      <c r="AP69" s="146"/>
      <c r="AQ69" s="146"/>
      <c r="AR69" s="146"/>
      <c r="AS69" s="146"/>
      <c r="AT69" s="146"/>
      <c r="AU69" s="146"/>
      <c r="AV69" s="146"/>
      <c r="AW69" s="146"/>
      <c r="AX69" s="146"/>
      <c r="AY69" s="146"/>
      <c r="AZ69" s="146"/>
      <c r="BA69" s="146"/>
      <c r="BB69" s="146"/>
      <c r="BC69" s="146"/>
      <c r="BD69" s="146"/>
    </row>
    <row r="70" spans="1:76" s="159" customFormat="1" ht="15" customHeight="1" x14ac:dyDescent="0.25">
      <c r="B70" s="147"/>
      <c r="C70" s="155" t="s">
        <v>149</v>
      </c>
      <c r="D70" s="155"/>
      <c r="F70" s="155" t="s">
        <v>152</v>
      </c>
      <c r="G70" s="147"/>
      <c r="H70" s="147"/>
      <c r="I70" s="147"/>
      <c r="J70" s="160" t="s">
        <v>153</v>
      </c>
      <c r="K70" s="147"/>
      <c r="M70" s="149"/>
      <c r="N70" s="149"/>
      <c r="O70" s="149"/>
      <c r="P70" s="149"/>
      <c r="Q70" s="149"/>
      <c r="R70" s="149"/>
      <c r="S70" s="149"/>
      <c r="T70" s="149"/>
      <c r="U70" s="149"/>
      <c r="V70" s="149"/>
      <c r="W70" s="149"/>
      <c r="X70" s="149"/>
      <c r="Y70" s="149" t="s">
        <v>156</v>
      </c>
      <c r="Z70" s="149"/>
      <c r="AA70" s="149"/>
      <c r="AB70" s="149"/>
      <c r="AC70" s="149"/>
      <c r="AD70" s="149"/>
      <c r="AE70" s="149"/>
      <c r="AF70" s="149"/>
      <c r="AG70" s="149"/>
      <c r="AH70" s="149"/>
      <c r="AI70" s="149"/>
      <c r="AJ70" s="149"/>
      <c r="AK70" s="149"/>
      <c r="AL70" s="149"/>
      <c r="AM70" s="149"/>
      <c r="AN70" s="149"/>
      <c r="AO70" s="149"/>
      <c r="AP70" s="149"/>
      <c r="AQ70" s="149"/>
      <c r="AR70" s="149"/>
      <c r="AS70" s="149"/>
      <c r="AT70" s="149"/>
      <c r="AU70" s="149"/>
      <c r="AV70" s="149"/>
      <c r="AW70" s="149"/>
      <c r="AX70" s="149"/>
      <c r="AY70" s="149"/>
      <c r="AZ70" s="149"/>
      <c r="BA70" s="149"/>
      <c r="BB70" s="149"/>
      <c r="BC70" s="149"/>
      <c r="BD70" s="149"/>
    </row>
    <row r="71" spans="1:76" s="159" customFormat="1" ht="15" customHeight="1" x14ac:dyDescent="0.25">
      <c r="B71" s="147"/>
      <c r="C71" s="155"/>
      <c r="D71" s="155"/>
      <c r="F71" s="155"/>
      <c r="G71" s="147"/>
      <c r="H71" s="147"/>
      <c r="I71" s="147"/>
      <c r="J71" s="160"/>
      <c r="K71" s="147"/>
      <c r="M71" s="149"/>
      <c r="N71" s="149"/>
      <c r="O71" s="149"/>
      <c r="P71" s="149"/>
      <c r="Q71" s="149"/>
      <c r="R71" s="149"/>
      <c r="S71" s="149"/>
      <c r="T71" s="149"/>
      <c r="U71" s="149"/>
      <c r="V71" s="149"/>
      <c r="W71" s="149"/>
      <c r="X71" s="149"/>
      <c r="Y71" s="149"/>
      <c r="Z71" s="149"/>
      <c r="AA71" s="149"/>
      <c r="AB71" s="149"/>
      <c r="AC71" s="149"/>
      <c r="AD71" s="149"/>
      <c r="AE71" s="149"/>
      <c r="AF71" s="149"/>
      <c r="AG71" s="149"/>
      <c r="AH71" s="149"/>
      <c r="AI71" s="149"/>
      <c r="AJ71" s="149"/>
      <c r="AK71" s="149"/>
      <c r="AL71" s="149"/>
      <c r="AM71" s="149"/>
      <c r="AN71" s="149"/>
      <c r="AO71" s="149"/>
      <c r="AP71" s="149"/>
      <c r="AQ71" s="149"/>
      <c r="AR71" s="149"/>
      <c r="AS71" s="149"/>
      <c r="AT71" s="149"/>
      <c r="AU71" s="149"/>
      <c r="AV71" s="149"/>
      <c r="AW71" s="149"/>
      <c r="AX71" s="149"/>
      <c r="AY71" s="149"/>
      <c r="AZ71" s="149"/>
      <c r="BA71" s="149"/>
      <c r="BB71" s="149"/>
      <c r="BC71" s="149"/>
      <c r="BD71" s="149"/>
    </row>
    <row r="72" spans="1:76" s="140" customFormat="1" ht="15" customHeight="1" x14ac:dyDescent="0.25">
      <c r="B72" s="141"/>
      <c r="C72" s="142"/>
      <c r="D72" s="142"/>
      <c r="F72" s="143"/>
      <c r="G72" s="144"/>
      <c r="H72" s="145"/>
      <c r="I72" s="145"/>
      <c r="J72" s="161"/>
      <c r="K72" s="145"/>
      <c r="R72" s="149"/>
      <c r="S72" s="149"/>
      <c r="T72" s="149"/>
      <c r="U72" s="149"/>
      <c r="V72" s="149"/>
      <c r="W72" s="149"/>
    </row>
    <row r="73" spans="1:76" s="140" customFormat="1" ht="15" customHeight="1" x14ac:dyDescent="0.25">
      <c r="B73" s="141"/>
      <c r="C73" s="162" t="s">
        <v>150</v>
      </c>
      <c r="D73" s="142"/>
      <c r="F73" s="143"/>
      <c r="G73" s="144"/>
      <c r="H73" s="145"/>
      <c r="I73" s="145"/>
      <c r="J73" s="161" t="s">
        <v>154</v>
      </c>
      <c r="K73" s="145"/>
      <c r="Y73" s="140" t="s">
        <v>157</v>
      </c>
    </row>
    <row r="74" spans="1:76" s="140" customFormat="1" ht="15" customHeight="1" x14ac:dyDescent="0.25">
      <c r="B74" s="141"/>
      <c r="C74" s="162"/>
      <c r="D74" s="142"/>
      <c r="F74" s="143"/>
      <c r="G74" s="144"/>
      <c r="H74" s="145"/>
      <c r="I74" s="145"/>
      <c r="J74" s="161"/>
      <c r="K74" s="145"/>
    </row>
    <row r="75" spans="1:76" s="140" customFormat="1" ht="15" customHeight="1" x14ac:dyDescent="0.25">
      <c r="B75" s="141"/>
      <c r="C75" s="142"/>
      <c r="D75" s="142"/>
      <c r="F75" s="143"/>
      <c r="G75" s="144"/>
      <c r="H75" s="145"/>
      <c r="I75" s="145"/>
      <c r="J75" s="161"/>
      <c r="K75" s="145"/>
    </row>
    <row r="76" spans="1:76" s="140" customFormat="1" ht="28.5" customHeight="1" x14ac:dyDescent="0.25">
      <c r="B76" s="141"/>
      <c r="C76" s="270" t="s">
        <v>159</v>
      </c>
      <c r="D76" s="270"/>
      <c r="F76" s="143" t="s">
        <v>151</v>
      </c>
      <c r="G76" s="144"/>
      <c r="H76" s="145"/>
      <c r="I76" s="145"/>
      <c r="J76" s="161" t="s">
        <v>155</v>
      </c>
      <c r="K76" s="145"/>
      <c r="Y76" s="140" t="s">
        <v>158</v>
      </c>
    </row>
    <row r="77" spans="1:76" hidden="1" x14ac:dyDescent="0.25">
      <c r="A77" s="2" t="s">
        <v>125</v>
      </c>
      <c r="B77" s="2" t="s">
        <v>126</v>
      </c>
      <c r="C77" s="3" t="s">
        <v>65</v>
      </c>
      <c r="D77" s="2">
        <v>1.52</v>
      </c>
    </row>
    <row r="78" spans="1:76" hidden="1" x14ac:dyDescent="0.25">
      <c r="B78" s="1" t="s">
        <v>127</v>
      </c>
      <c r="C78" s="3" t="s">
        <v>65</v>
      </c>
      <c r="D78" s="2">
        <v>12.4</v>
      </c>
    </row>
    <row r="79" spans="1:76" hidden="1" x14ac:dyDescent="0.25">
      <c r="B79" s="1" t="s">
        <v>128</v>
      </c>
      <c r="C79" s="3" t="s">
        <v>27</v>
      </c>
      <c r="D79" s="2">
        <f>0.36+0.05+0.072+0.173</f>
        <v>0.65500000000000003</v>
      </c>
    </row>
    <row r="80" spans="1:76" hidden="1" x14ac:dyDescent="0.25">
      <c r="B80" s="1" t="s">
        <v>132</v>
      </c>
      <c r="C80" s="3" t="s">
        <v>65</v>
      </c>
      <c r="D80" s="2">
        <v>0.16</v>
      </c>
    </row>
    <row r="81" spans="1:4" hidden="1" x14ac:dyDescent="0.25">
      <c r="B81" s="1" t="s">
        <v>129</v>
      </c>
      <c r="C81" s="3" t="s">
        <v>116</v>
      </c>
      <c r="D81" s="2">
        <v>46.8</v>
      </c>
    </row>
    <row r="82" spans="1:4" hidden="1" x14ac:dyDescent="0.25">
      <c r="A82" s="6" t="s">
        <v>130</v>
      </c>
      <c r="B82" s="2" t="s">
        <v>126</v>
      </c>
      <c r="C82" s="3" t="s">
        <v>65</v>
      </c>
      <c r="D82" s="2">
        <v>0.82</v>
      </c>
    </row>
    <row r="83" spans="1:4" hidden="1" x14ac:dyDescent="0.25">
      <c r="B83" s="1" t="s">
        <v>127</v>
      </c>
      <c r="C83" s="3" t="s">
        <v>65</v>
      </c>
      <c r="D83" s="2">
        <f>5.4</f>
        <v>5.4</v>
      </c>
    </row>
    <row r="84" spans="1:4" hidden="1" x14ac:dyDescent="0.25">
      <c r="B84" s="1" t="s">
        <v>128</v>
      </c>
      <c r="C84" s="3" t="s">
        <v>27</v>
      </c>
      <c r="D84" s="2">
        <f>0.222+0.028</f>
        <v>0.25</v>
      </c>
    </row>
    <row r="85" spans="1:4" hidden="1" x14ac:dyDescent="0.25">
      <c r="B85" s="1" t="s">
        <v>132</v>
      </c>
      <c r="C85" s="3" t="s">
        <v>65</v>
      </c>
      <c r="D85" s="2">
        <v>0.05</v>
      </c>
    </row>
    <row r="86" spans="1:4" hidden="1" x14ac:dyDescent="0.25">
      <c r="B86" s="1" t="s">
        <v>129</v>
      </c>
      <c r="C86" s="3" t="s">
        <v>116</v>
      </c>
      <c r="D86" s="2">
        <v>23</v>
      </c>
    </row>
    <row r="87" spans="1:4" hidden="1" x14ac:dyDescent="0.25">
      <c r="A87" s="6" t="s">
        <v>131</v>
      </c>
      <c r="B87" s="2" t="s">
        <v>126</v>
      </c>
      <c r="C87" s="3" t="s">
        <v>65</v>
      </c>
      <c r="D87" s="2">
        <v>1.3</v>
      </c>
    </row>
    <row r="88" spans="1:4" hidden="1" x14ac:dyDescent="0.25">
      <c r="B88" s="1" t="s">
        <v>127</v>
      </c>
      <c r="C88" s="3" t="s">
        <v>65</v>
      </c>
      <c r="D88" s="2">
        <v>9.6999999999999993</v>
      </c>
    </row>
    <row r="89" spans="1:4" hidden="1" x14ac:dyDescent="0.25">
      <c r="B89" s="1" t="s">
        <v>128</v>
      </c>
      <c r="C89" s="3" t="s">
        <v>27</v>
      </c>
      <c r="D89" s="2">
        <f>0.414+0.055</f>
        <v>0.46899999999999997</v>
      </c>
    </row>
    <row r="90" spans="1:4" hidden="1" x14ac:dyDescent="0.25">
      <c r="B90" s="1" t="s">
        <v>132</v>
      </c>
      <c r="C90" s="3" t="s">
        <v>65</v>
      </c>
      <c r="D90" s="2">
        <v>0.1</v>
      </c>
    </row>
    <row r="91" spans="1:4" hidden="1" x14ac:dyDescent="0.25">
      <c r="B91" s="1" t="s">
        <v>129</v>
      </c>
      <c r="C91" s="3" t="s">
        <v>116</v>
      </c>
      <c r="D91" s="2">
        <v>38.6</v>
      </c>
    </row>
    <row r="92" spans="1:4" hidden="1" x14ac:dyDescent="0.25">
      <c r="A92" s="6" t="s">
        <v>133</v>
      </c>
      <c r="B92" s="2" t="s">
        <v>126</v>
      </c>
      <c r="C92" s="3" t="s">
        <v>65</v>
      </c>
      <c r="D92" s="2">
        <v>0.53</v>
      </c>
    </row>
    <row r="93" spans="1:4" hidden="1" x14ac:dyDescent="0.25">
      <c r="B93" s="1" t="s">
        <v>127</v>
      </c>
      <c r="C93" s="3" t="s">
        <v>65</v>
      </c>
      <c r="D93" s="2">
        <v>7.5</v>
      </c>
    </row>
    <row r="94" spans="1:4" hidden="1" x14ac:dyDescent="0.25">
      <c r="B94" s="1" t="s">
        <v>128</v>
      </c>
      <c r="C94" s="3" t="s">
        <v>27</v>
      </c>
      <c r="D94" s="2">
        <f>0.243+0.014</f>
        <v>0.25700000000000001</v>
      </c>
    </row>
    <row r="95" spans="1:4" hidden="1" x14ac:dyDescent="0.25">
      <c r="B95" s="1" t="s">
        <v>132</v>
      </c>
      <c r="C95" s="3" t="s">
        <v>65</v>
      </c>
      <c r="D95" s="2">
        <f>0.14</f>
        <v>0.14000000000000001</v>
      </c>
    </row>
    <row r="96" spans="1:4" hidden="1" x14ac:dyDescent="0.25">
      <c r="B96" s="1" t="s">
        <v>129</v>
      </c>
      <c r="C96" s="3" t="s">
        <v>116</v>
      </c>
      <c r="D96" s="2">
        <v>17.2</v>
      </c>
    </row>
    <row r="97" hidden="1" x14ac:dyDescent="0.25"/>
  </sheetData>
  <mergeCells count="61">
    <mergeCell ref="B14:B15"/>
    <mergeCell ref="C14:D15"/>
    <mergeCell ref="E14:G14"/>
    <mergeCell ref="H14:J14"/>
    <mergeCell ref="K14:K15"/>
    <mergeCell ref="C25:D25"/>
    <mergeCell ref="M14:M15"/>
    <mergeCell ref="N14:AS14"/>
    <mergeCell ref="AT14:BX14"/>
    <mergeCell ref="C17:D17"/>
    <mergeCell ref="C18:D18"/>
    <mergeCell ref="C19:D19"/>
    <mergeCell ref="L14:L15"/>
    <mergeCell ref="C20:D20"/>
    <mergeCell ref="C21:D21"/>
    <mergeCell ref="C22:D22"/>
    <mergeCell ref="C23:D23"/>
    <mergeCell ref="C24:D24"/>
    <mergeCell ref="C37:D37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C35:D35"/>
    <mergeCell ref="C36:D36"/>
    <mergeCell ref="C49:D49"/>
    <mergeCell ref="C38:D38"/>
    <mergeCell ref="C39:D39"/>
    <mergeCell ref="C40:D40"/>
    <mergeCell ref="C41:D41"/>
    <mergeCell ref="C42:D42"/>
    <mergeCell ref="C43:D43"/>
    <mergeCell ref="C44:D44"/>
    <mergeCell ref="C45:D45"/>
    <mergeCell ref="C46:D46"/>
    <mergeCell ref="C47:D47"/>
    <mergeCell ref="C48:D48"/>
    <mergeCell ref="C61:D61"/>
    <mergeCell ref="C50:D50"/>
    <mergeCell ref="C51:D51"/>
    <mergeCell ref="C52:D52"/>
    <mergeCell ref="C53:D53"/>
    <mergeCell ref="C54:D54"/>
    <mergeCell ref="C55:D55"/>
    <mergeCell ref="C56:D56"/>
    <mergeCell ref="C57:D57"/>
    <mergeCell ref="C58:D58"/>
    <mergeCell ref="C59:D59"/>
    <mergeCell ref="C60:D60"/>
    <mergeCell ref="C76:D76"/>
    <mergeCell ref="C62:D62"/>
    <mergeCell ref="C63:D63"/>
    <mergeCell ref="C64:D64"/>
    <mergeCell ref="C65:D65"/>
    <mergeCell ref="C66:D66"/>
    <mergeCell ref="B68:F6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План МСГ</vt:lpstr>
      <vt:lpstr>Лист1</vt:lpstr>
      <vt:lpstr>'План МСГ'!Область_печати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2023-12-06T08:02:50Z</dcterms:modified>
</cp:coreProperties>
</file>